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225" windowWidth="18960" windowHeight="11895"/>
  </bookViews>
  <sheets>
    <sheet name="dmi" sheetId="1" r:id="rId1"/>
    <sheet name="7261" sheetId="4" r:id="rId2"/>
  </sheets>
  <calcPr calcId="124519"/>
</workbook>
</file>

<file path=xl/calcChain.xml><?xml version="1.0" encoding="utf-8"?>
<calcChain xmlns="http://schemas.openxmlformats.org/spreadsheetml/2006/main">
  <c r="K43" i="4"/>
  <c r="J43"/>
  <c r="I43"/>
  <c r="F43"/>
  <c r="K42"/>
  <c r="J42"/>
  <c r="I42"/>
  <c r="F42"/>
  <c r="K41"/>
  <c r="M41" s="1"/>
  <c r="J41"/>
  <c r="I41"/>
  <c r="F41"/>
  <c r="K40"/>
  <c r="J40"/>
  <c r="I40"/>
  <c r="F40"/>
  <c r="K39"/>
  <c r="M39" s="1"/>
  <c r="J39"/>
  <c r="I39"/>
  <c r="F39"/>
  <c r="K38"/>
  <c r="J38"/>
  <c r="I38"/>
  <c r="F38"/>
  <c r="K37"/>
  <c r="M37" s="1"/>
  <c r="J37"/>
  <c r="I37"/>
  <c r="F37"/>
  <c r="K36"/>
  <c r="J36"/>
  <c r="I36"/>
  <c r="F36"/>
  <c r="K35"/>
  <c r="M35" s="1"/>
  <c r="J35"/>
  <c r="I35"/>
  <c r="F35"/>
  <c r="K34"/>
  <c r="J34"/>
  <c r="I34"/>
  <c r="F34"/>
  <c r="K33"/>
  <c r="J33"/>
  <c r="I33"/>
  <c r="F33"/>
  <c r="K32"/>
  <c r="J32"/>
  <c r="I32"/>
  <c r="F32"/>
  <c r="K31"/>
  <c r="J31"/>
  <c r="I31"/>
  <c r="F31"/>
  <c r="K30"/>
  <c r="J30"/>
  <c r="I30"/>
  <c r="F30"/>
  <c r="K29"/>
  <c r="J29"/>
  <c r="I29"/>
  <c r="F29"/>
  <c r="K28"/>
  <c r="J28"/>
  <c r="I28"/>
  <c r="F28"/>
  <c r="K27"/>
  <c r="J27"/>
  <c r="I27"/>
  <c r="H27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F27"/>
  <c r="K26"/>
  <c r="J26"/>
  <c r="M26" s="1"/>
  <c r="I26"/>
  <c r="F26"/>
  <c r="K25"/>
  <c r="J25"/>
  <c r="L25" s="1"/>
  <c r="I25"/>
  <c r="F25"/>
  <c r="K24"/>
  <c r="J24"/>
  <c r="M24" s="1"/>
  <c r="I24"/>
  <c r="F24"/>
  <c r="K23"/>
  <c r="J23"/>
  <c r="L23" s="1"/>
  <c r="I23"/>
  <c r="F23"/>
  <c r="K22"/>
  <c r="J22"/>
  <c r="M22" s="1"/>
  <c r="I22"/>
  <c r="F22"/>
  <c r="K21"/>
  <c r="J21"/>
  <c r="L21" s="1"/>
  <c r="I21"/>
  <c r="F21"/>
  <c r="K20"/>
  <c r="J20"/>
  <c r="M20" s="1"/>
  <c r="I20"/>
  <c r="F20"/>
  <c r="K19"/>
  <c r="J19"/>
  <c r="L19" s="1"/>
  <c r="I19"/>
  <c r="F19"/>
  <c r="K18"/>
  <c r="J18"/>
  <c r="M18" s="1"/>
  <c r="I18"/>
  <c r="F18"/>
  <c r="K17"/>
  <c r="J17"/>
  <c r="L17" s="1"/>
  <c r="I17"/>
  <c r="F17"/>
  <c r="K16"/>
  <c r="J16"/>
  <c r="M16" s="1"/>
  <c r="I16"/>
  <c r="K15"/>
  <c r="J15"/>
  <c r="I15"/>
  <c r="K14"/>
  <c r="J14"/>
  <c r="L14" s="1"/>
  <c r="I14"/>
  <c r="K13"/>
  <c r="M13" s="1"/>
  <c r="J13"/>
  <c r="I13"/>
  <c r="G13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K12"/>
  <c r="M12" s="1"/>
  <c r="J12"/>
  <c r="I12"/>
  <c r="K11"/>
  <c r="J11"/>
  <c r="M11" s="1"/>
  <c r="I11"/>
  <c r="K10"/>
  <c r="M10" s="1"/>
  <c r="J10"/>
  <c r="I10"/>
  <c r="K9"/>
  <c r="J9"/>
  <c r="M9" s="1"/>
  <c r="I9"/>
  <c r="K8"/>
  <c r="M8" s="1"/>
  <c r="J8"/>
  <c r="I8"/>
  <c r="K7"/>
  <c r="J7"/>
  <c r="M7" s="1"/>
  <c r="I7"/>
  <c r="K6"/>
  <c r="M6" s="1"/>
  <c r="J6"/>
  <c r="I6"/>
  <c r="K5"/>
  <c r="J5"/>
  <c r="M5" s="1"/>
  <c r="I5"/>
  <c r="K4"/>
  <c r="M4" s="1"/>
  <c r="J4"/>
  <c r="I4"/>
  <c r="K3"/>
  <c r="J3"/>
  <c r="M3" s="1"/>
  <c r="I3"/>
  <c r="K43" i="1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K4"/>
  <c r="J4"/>
  <c r="K3"/>
  <c r="J3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H27"/>
  <c r="N15" i="4" l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L4"/>
  <c r="L6"/>
  <c r="L8"/>
  <c r="L10"/>
  <c r="L12"/>
  <c r="L13"/>
  <c r="L15"/>
  <c r="M21"/>
  <c r="M23"/>
  <c r="M25"/>
  <c r="M27"/>
  <c r="M28"/>
  <c r="M29"/>
  <c r="L30"/>
  <c r="M31"/>
  <c r="L32"/>
  <c r="M33"/>
  <c r="L34"/>
  <c r="L35"/>
  <c r="L36"/>
  <c r="L37"/>
  <c r="L38"/>
  <c r="L39"/>
  <c r="L40"/>
  <c r="L41"/>
  <c r="L42"/>
  <c r="M43"/>
  <c r="L3"/>
  <c r="L5"/>
  <c r="L7"/>
  <c r="L9"/>
  <c r="L11"/>
  <c r="M14"/>
  <c r="M15"/>
  <c r="L16"/>
  <c r="M17"/>
  <c r="L18"/>
  <c r="M19"/>
  <c r="L20"/>
  <c r="L22"/>
  <c r="L24"/>
  <c r="L26"/>
  <c r="L27"/>
  <c r="L28"/>
  <c r="L29"/>
  <c r="M30"/>
  <c r="L31"/>
  <c r="M32"/>
  <c r="L33"/>
  <c r="M34"/>
  <c r="M36"/>
  <c r="M38"/>
  <c r="M40"/>
  <c r="M42"/>
  <c r="L43"/>
  <c r="L3" i="1"/>
  <c r="M3"/>
  <c r="L4"/>
  <c r="M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H28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G13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P15" i="4" l="1"/>
  <c r="P16" s="1"/>
  <c r="P17" s="1"/>
  <c r="O15"/>
  <c r="O16" s="1"/>
  <c r="O15" i="1"/>
  <c r="O16" s="1"/>
  <c r="P15"/>
  <c r="P16" s="1"/>
  <c r="G28"/>
  <c r="F17"/>
  <c r="F19"/>
  <c r="F21"/>
  <c r="F23"/>
  <c r="F25"/>
  <c r="F27"/>
  <c r="F29"/>
  <c r="F31"/>
  <c r="F33"/>
  <c r="F35"/>
  <c r="F37"/>
  <c r="F39"/>
  <c r="F41"/>
  <c r="F43"/>
  <c r="F18"/>
  <c r="F20"/>
  <c r="F22"/>
  <c r="F24"/>
  <c r="F26"/>
  <c r="F28"/>
  <c r="F30"/>
  <c r="F32"/>
  <c r="F34"/>
  <c r="F36"/>
  <c r="F38"/>
  <c r="F40"/>
  <c r="F42"/>
  <c r="R16" i="4" l="1"/>
  <c r="Q16"/>
  <c r="O17"/>
  <c r="R17"/>
  <c r="P18"/>
  <c r="Q16" i="1"/>
  <c r="O17"/>
  <c r="P17"/>
  <c r="R16"/>
  <c r="S16" s="1"/>
  <c r="G29"/>
  <c r="S16" i="4" l="1"/>
  <c r="P19"/>
  <c r="R18"/>
  <c r="O18"/>
  <c r="Q17"/>
  <c r="S17" s="1"/>
  <c r="P18" i="1"/>
  <c r="R17"/>
  <c r="O18"/>
  <c r="Q17"/>
  <c r="S17" s="1"/>
  <c r="G30"/>
  <c r="Q18" i="4" l="1"/>
  <c r="S18" s="1"/>
  <c r="O19"/>
  <c r="R19"/>
  <c r="P20"/>
  <c r="O19" i="1"/>
  <c r="Q18"/>
  <c r="P19"/>
  <c r="R18"/>
  <c r="G31"/>
  <c r="P21" i="4" l="1"/>
  <c r="R20"/>
  <c r="O20"/>
  <c r="Q19"/>
  <c r="S19" s="1"/>
  <c r="P20" i="1"/>
  <c r="R19"/>
  <c r="O20"/>
  <c r="Q19"/>
  <c r="S19" s="1"/>
  <c r="S18"/>
  <c r="G32"/>
  <c r="Q20" i="4" l="1"/>
  <c r="S20" s="1"/>
  <c r="O21"/>
  <c r="R21"/>
  <c r="P22"/>
  <c r="O21" i="1"/>
  <c r="Q20"/>
  <c r="P21"/>
  <c r="R20"/>
  <c r="G33"/>
  <c r="P23" i="4" l="1"/>
  <c r="R22"/>
  <c r="O22"/>
  <c r="Q21"/>
  <c r="S21" s="1"/>
  <c r="P22" i="1"/>
  <c r="R21"/>
  <c r="O22"/>
  <c r="Q21"/>
  <c r="S21" s="1"/>
  <c r="S20"/>
  <c r="G34"/>
  <c r="Q22" i="4" l="1"/>
  <c r="S22" s="1"/>
  <c r="O23"/>
  <c r="R23"/>
  <c r="P24"/>
  <c r="O23" i="1"/>
  <c r="Q22"/>
  <c r="P23"/>
  <c r="R22"/>
  <c r="G35"/>
  <c r="P25" i="4" l="1"/>
  <c r="R24"/>
  <c r="O24"/>
  <c r="Q23"/>
  <c r="S23" s="1"/>
  <c r="P24" i="1"/>
  <c r="R23"/>
  <c r="O24"/>
  <c r="Q23"/>
  <c r="S23" s="1"/>
  <c r="S22"/>
  <c r="G36"/>
  <c r="Q24" i="4" l="1"/>
  <c r="S24" s="1"/>
  <c r="O25"/>
  <c r="R25"/>
  <c r="P26"/>
  <c r="O25" i="1"/>
  <c r="Q24"/>
  <c r="P25"/>
  <c r="R24"/>
  <c r="G37"/>
  <c r="P27" i="4" l="1"/>
  <c r="R26"/>
  <c r="O26"/>
  <c r="Q25"/>
  <c r="S25" s="1"/>
  <c r="P26" i="1"/>
  <c r="R25"/>
  <c r="O26"/>
  <c r="Q25"/>
  <c r="S25" s="1"/>
  <c r="S24"/>
  <c r="G38"/>
  <c r="O27" i="4" l="1"/>
  <c r="Q26"/>
  <c r="S26" s="1"/>
  <c r="P28"/>
  <c r="R27"/>
  <c r="O27" i="1"/>
  <c r="Q26"/>
  <c r="P27"/>
  <c r="R26"/>
  <c r="G39"/>
  <c r="P29" i="4" l="1"/>
  <c r="R28"/>
  <c r="O28"/>
  <c r="Q27"/>
  <c r="S27" s="1"/>
  <c r="P28" i="1"/>
  <c r="R27"/>
  <c r="O28"/>
  <c r="Q27"/>
  <c r="S27" s="1"/>
  <c r="S26"/>
  <c r="G40"/>
  <c r="O29" i="4" l="1"/>
  <c r="Q28"/>
  <c r="S28" s="1"/>
  <c r="P30"/>
  <c r="R29"/>
  <c r="O29" i="1"/>
  <c r="Q28"/>
  <c r="P29"/>
  <c r="R28"/>
  <c r="G41"/>
  <c r="R30" i="4" l="1"/>
  <c r="P31"/>
  <c r="Q29"/>
  <c r="S29" s="1"/>
  <c r="T29" s="1"/>
  <c r="O30"/>
  <c r="R29" i="1"/>
  <c r="P30"/>
  <c r="O30"/>
  <c r="Q29"/>
  <c r="S29" s="1"/>
  <c r="S28"/>
  <c r="G42"/>
  <c r="O31" i="4" l="1"/>
  <c r="Q30"/>
  <c r="S30" s="1"/>
  <c r="T30" s="1"/>
  <c r="P32"/>
  <c r="R31"/>
  <c r="O31" i="1"/>
  <c r="Q30"/>
  <c r="T29"/>
  <c r="R30"/>
  <c r="P31"/>
  <c r="G43"/>
  <c r="R32" i="4" l="1"/>
  <c r="P33"/>
  <c r="Q31"/>
  <c r="S31" s="1"/>
  <c r="T31" s="1"/>
  <c r="O32"/>
  <c r="R31" i="1"/>
  <c r="P32"/>
  <c r="Q31"/>
  <c r="O32"/>
  <c r="S30"/>
  <c r="T30" s="1"/>
  <c r="O33" i="4" l="1"/>
  <c r="Q32"/>
  <c r="S32" s="1"/>
  <c r="T32" s="1"/>
  <c r="P34"/>
  <c r="R33"/>
  <c r="S31" i="1"/>
  <c r="T31" s="1"/>
  <c r="Q32"/>
  <c r="O33"/>
  <c r="P33"/>
  <c r="R32"/>
  <c r="R34" i="4" l="1"/>
  <c r="P35"/>
  <c r="Q33"/>
  <c r="S33" s="1"/>
  <c r="T33" s="1"/>
  <c r="O34"/>
  <c r="P34" i="1"/>
  <c r="R33"/>
  <c r="O34"/>
  <c r="Q33"/>
  <c r="S32"/>
  <c r="T32" s="1"/>
  <c r="O35" i="4" l="1"/>
  <c r="Q34"/>
  <c r="S34" s="1"/>
  <c r="T34" s="1"/>
  <c r="P36"/>
  <c r="R35"/>
  <c r="O35" i="1"/>
  <c r="Q34"/>
  <c r="R34"/>
  <c r="P35"/>
  <c r="S33"/>
  <c r="T33" s="1"/>
  <c r="R36" i="4" l="1"/>
  <c r="P37"/>
  <c r="Q35"/>
  <c r="S35" s="1"/>
  <c r="T35" s="1"/>
  <c r="O36"/>
  <c r="P36" i="1"/>
  <c r="R35"/>
  <c r="O36"/>
  <c r="Q35"/>
  <c r="S35" s="1"/>
  <c r="S34"/>
  <c r="T34" s="1"/>
  <c r="O37" i="4" l="1"/>
  <c r="Q36"/>
  <c r="S36" s="1"/>
  <c r="T36" s="1"/>
  <c r="P38"/>
  <c r="R37"/>
  <c r="T35" i="1"/>
  <c r="O37"/>
  <c r="Q36"/>
  <c r="S36" s="1"/>
  <c r="R36"/>
  <c r="P37"/>
  <c r="R38" i="4" l="1"/>
  <c r="P39"/>
  <c r="Q37"/>
  <c r="S37" s="1"/>
  <c r="T37" s="1"/>
  <c r="O38"/>
  <c r="P38" i="1"/>
  <c r="R37"/>
  <c r="O38"/>
  <c r="Q37"/>
  <c r="T36"/>
  <c r="O39" i="4" l="1"/>
  <c r="Q38"/>
  <c r="S38" s="1"/>
  <c r="T38" s="1"/>
  <c r="P40"/>
  <c r="R39"/>
  <c r="O39" i="1"/>
  <c r="Q38"/>
  <c r="P39"/>
  <c r="R38"/>
  <c r="S37"/>
  <c r="T37" s="1"/>
  <c r="R40" i="4" l="1"/>
  <c r="P41"/>
  <c r="Q39"/>
  <c r="S39" s="1"/>
  <c r="T39" s="1"/>
  <c r="O40"/>
  <c r="S38" i="1"/>
  <c r="T38" s="1"/>
  <c r="R39"/>
  <c r="P40"/>
  <c r="Q39"/>
  <c r="O40"/>
  <c r="O41" i="4" l="1"/>
  <c r="Q40"/>
  <c r="S40" s="1"/>
  <c r="T40" s="1"/>
  <c r="P42"/>
  <c r="R41"/>
  <c r="O41" i="1"/>
  <c r="Q40"/>
  <c r="P41"/>
  <c r="R40"/>
  <c r="S39"/>
  <c r="T39" s="1"/>
  <c r="R42" i="4" l="1"/>
  <c r="P43"/>
  <c r="R43" s="1"/>
  <c r="Q41"/>
  <c r="S41" s="1"/>
  <c r="T41" s="1"/>
  <c r="O42"/>
  <c r="P42" i="1"/>
  <c r="R41"/>
  <c r="O42"/>
  <c r="Q41"/>
  <c r="S41" s="1"/>
  <c r="S40"/>
  <c r="T40" s="1"/>
  <c r="O43" i="4" l="1"/>
  <c r="Q43" s="1"/>
  <c r="S43" s="1"/>
  <c r="Q42"/>
  <c r="S42" s="1"/>
  <c r="T42" s="1"/>
  <c r="T41" i="1"/>
  <c r="O43"/>
  <c r="Q43" s="1"/>
  <c r="Q42"/>
  <c r="P43"/>
  <c r="R43" s="1"/>
  <c r="R42"/>
  <c r="S42" s="1"/>
  <c r="T43" i="4" l="1"/>
  <c r="T42" i="1"/>
  <c r="S43"/>
  <c r="T43" l="1"/>
</calcChain>
</file>

<file path=xl/sharedStrings.xml><?xml version="1.0" encoding="utf-8"?>
<sst xmlns="http://schemas.openxmlformats.org/spreadsheetml/2006/main" count="56" uniqueCount="29">
  <si>
    <t>始値</t>
    <rPh sb="0" eb="2">
      <t>ハジメネ</t>
    </rPh>
    <phoneticPr fontId="18"/>
  </si>
  <si>
    <t>高値</t>
    <rPh sb="0" eb="2">
      <t>タカネ</t>
    </rPh>
    <phoneticPr fontId="18"/>
  </si>
  <si>
    <t>安値</t>
    <rPh sb="0" eb="2">
      <t>ヤスネ</t>
    </rPh>
    <phoneticPr fontId="18"/>
  </si>
  <si>
    <t>終値</t>
    <rPh sb="0" eb="2">
      <t>オワリネ</t>
    </rPh>
    <phoneticPr fontId="18"/>
  </si>
  <si>
    <t>下ストップ</t>
    <rPh sb="0" eb="1">
      <t>シタ</t>
    </rPh>
    <phoneticPr fontId="18"/>
  </si>
  <si>
    <t>12EMA</t>
    <phoneticPr fontId="18"/>
  </si>
  <si>
    <t>26EMA</t>
    <phoneticPr fontId="18"/>
  </si>
  <si>
    <t>手仕舞</t>
    <rPh sb="0" eb="3">
      <t>テジマ</t>
    </rPh>
    <phoneticPr fontId="18"/>
  </si>
  <si>
    <t>TR</t>
    <phoneticPr fontId="18"/>
  </si>
  <si>
    <t>PDM</t>
    <phoneticPr fontId="18"/>
  </si>
  <si>
    <t>MDM</t>
    <phoneticPr fontId="18"/>
  </si>
  <si>
    <t>PDI14</t>
    <phoneticPr fontId="18"/>
  </si>
  <si>
    <t>MDI14</t>
    <phoneticPr fontId="18"/>
  </si>
  <si>
    <t>PDMa</t>
    <phoneticPr fontId="18"/>
  </si>
  <si>
    <t>MDMa</t>
    <phoneticPr fontId="18"/>
  </si>
  <si>
    <t>DX</t>
    <phoneticPr fontId="18"/>
  </si>
  <si>
    <t>ADX14</t>
    <phoneticPr fontId="18"/>
  </si>
  <si>
    <t>仕掛</t>
    <rPh sb="0" eb="2">
      <t>シカケ</t>
    </rPh>
    <phoneticPr fontId="18"/>
  </si>
  <si>
    <t>予定単位</t>
    <rPh sb="0" eb="2">
      <t>ヨテイ</t>
    </rPh>
    <rPh sb="2" eb="4">
      <t>タンイ</t>
    </rPh>
    <phoneticPr fontId="18"/>
  </si>
  <si>
    <t>手仕舞</t>
    <rPh sb="0" eb="3">
      <t>テジマ</t>
    </rPh>
    <phoneticPr fontId="18"/>
  </si>
  <si>
    <t>単位</t>
    <rPh sb="0" eb="2">
      <t>タンイ</t>
    </rPh>
    <phoneticPr fontId="18"/>
  </si>
  <si>
    <t>損益</t>
    <rPh sb="0" eb="2">
      <t>ソンエキ</t>
    </rPh>
    <phoneticPr fontId="18"/>
  </si>
  <si>
    <t>売買</t>
    <rPh sb="0" eb="2">
      <t>バイバイ</t>
    </rPh>
    <phoneticPr fontId="18"/>
  </si>
  <si>
    <t>取引回数</t>
    <rPh sb="0" eb="2">
      <t>トリヒキ</t>
    </rPh>
    <rPh sb="2" eb="4">
      <t>カイスウ</t>
    </rPh>
    <phoneticPr fontId="18"/>
  </si>
  <si>
    <t>勝数</t>
    <rPh sb="0" eb="1">
      <t>カチ</t>
    </rPh>
    <rPh sb="1" eb="2">
      <t>スウ</t>
    </rPh>
    <phoneticPr fontId="18"/>
  </si>
  <si>
    <t>総損益</t>
    <rPh sb="0" eb="1">
      <t>ソウ</t>
    </rPh>
    <rPh sb="1" eb="3">
      <t>ソンエキ</t>
    </rPh>
    <phoneticPr fontId="18"/>
  </si>
  <si>
    <t>pdm14</t>
    <phoneticPr fontId="18"/>
  </si>
  <si>
    <t>mdm14</t>
    <phoneticPr fontId="18"/>
  </si>
  <si>
    <t>tr14</t>
    <phoneticPr fontId="18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</si>
</sst>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);[Red]\(0.00\)"/>
  </numFmts>
  <fonts count="19"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9"/>
      <color rgb="FF006100"/>
      <name val="ＭＳ Ｐゴシック"/>
      <family val="2"/>
      <charset val="128"/>
      <scheme val="minor"/>
    </font>
    <font>
      <sz val="9"/>
      <color rgb="FF9C0006"/>
      <name val="ＭＳ Ｐゴシック"/>
      <family val="2"/>
      <charset val="128"/>
      <scheme val="minor"/>
    </font>
    <font>
      <sz val="9"/>
      <color rgb="FF9C6500"/>
      <name val="ＭＳ Ｐゴシック"/>
      <family val="2"/>
      <charset val="128"/>
      <scheme val="minor"/>
    </font>
    <font>
      <sz val="9"/>
      <color rgb="FF3F3F76"/>
      <name val="ＭＳ Ｐゴシック"/>
      <family val="2"/>
      <charset val="128"/>
      <scheme val="minor"/>
    </font>
    <font>
      <b/>
      <sz val="9"/>
      <color rgb="FF3F3F3F"/>
      <name val="ＭＳ Ｐゴシック"/>
      <family val="2"/>
      <charset val="128"/>
      <scheme val="minor"/>
    </font>
    <font>
      <b/>
      <sz val="9"/>
      <color rgb="FFFA7D00"/>
      <name val="ＭＳ Ｐゴシック"/>
      <family val="2"/>
      <charset val="128"/>
      <scheme val="minor"/>
    </font>
    <font>
      <sz val="9"/>
      <color rgb="FFFA7D00"/>
      <name val="ＭＳ Ｐゴシック"/>
      <family val="2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i/>
      <sz val="9"/>
      <color rgb="FF7F7F7F"/>
      <name val="ＭＳ Ｐゴシック"/>
      <family val="2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6"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99FF"/>
      <color rgb="FFFF66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4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3" sqref="L3"/>
    </sheetView>
  </sheetViews>
  <sheetFormatPr defaultRowHeight="11.25"/>
  <cols>
    <col min="1" max="1" width="10" style="1" bestFit="1" customWidth="1"/>
    <col min="2" max="4" width="9.33203125" style="1"/>
    <col min="5" max="5" width="9.33203125" style="1" customWidth="1"/>
    <col min="6" max="6" width="10.5" style="2" hidden="1" customWidth="1"/>
    <col min="7" max="7" width="8" style="2" hidden="1" customWidth="1"/>
    <col min="8" max="8" width="8" style="2" bestFit="1" customWidth="1"/>
    <col min="9" max="9" width="6" style="1" bestFit="1" customWidth="1"/>
    <col min="10" max="10" width="7" style="1" customWidth="1"/>
    <col min="11" max="13" width="7.33203125" style="1" customWidth="1"/>
    <col min="14" max="16" width="7.33203125" style="3" customWidth="1"/>
    <col min="17" max="17" width="7" style="2" customWidth="1"/>
    <col min="18" max="18" width="7.33203125" style="2" customWidth="1"/>
    <col min="19" max="19" width="5.6640625" style="2" customWidth="1"/>
    <col min="20" max="20" width="7.83203125" style="1" customWidth="1"/>
    <col min="21" max="21" width="54.1640625" style="1" bestFit="1" customWidth="1"/>
    <col min="22" max="23" width="6" style="1" bestFit="1" customWidth="1"/>
    <col min="24" max="24" width="10" style="2" bestFit="1" customWidth="1"/>
    <col min="25" max="16384" width="9.33203125" style="1"/>
  </cols>
  <sheetData>
    <row r="1" spans="1:31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8</v>
      </c>
      <c r="J1" s="1" t="s">
        <v>13</v>
      </c>
      <c r="K1" s="2" t="s">
        <v>14</v>
      </c>
      <c r="L1" s="2" t="s">
        <v>9</v>
      </c>
      <c r="M1" s="2" t="s">
        <v>10</v>
      </c>
      <c r="N1" s="3" t="s">
        <v>28</v>
      </c>
      <c r="O1" s="3" t="s">
        <v>26</v>
      </c>
      <c r="P1" s="3" t="s">
        <v>27</v>
      </c>
      <c r="Q1" s="2" t="s">
        <v>11</v>
      </c>
      <c r="R1" s="2" t="s">
        <v>12</v>
      </c>
      <c r="S1" s="2" t="s">
        <v>15</v>
      </c>
      <c r="T1" s="2" t="s">
        <v>16</v>
      </c>
      <c r="V1" s="2" t="s">
        <v>22</v>
      </c>
      <c r="W1" s="2" t="s">
        <v>17</v>
      </c>
      <c r="X1" s="2" t="s">
        <v>18</v>
      </c>
      <c r="Y1" s="1" t="s">
        <v>20</v>
      </c>
      <c r="Z1" s="1" t="s">
        <v>19</v>
      </c>
      <c r="AA1" s="1" t="s">
        <v>21</v>
      </c>
      <c r="AC1" s="1" t="s">
        <v>23</v>
      </c>
      <c r="AD1" s="1" t="s">
        <v>24</v>
      </c>
      <c r="AE1" s="1" t="s">
        <v>25</v>
      </c>
    </row>
    <row r="2" spans="1:31">
      <c r="A2">
        <v>19770601</v>
      </c>
      <c r="B2"/>
      <c r="C2">
        <v>274</v>
      </c>
      <c r="D2">
        <v>272</v>
      </c>
      <c r="E2">
        <v>272.75</v>
      </c>
    </row>
    <row r="3" spans="1:31">
      <c r="A3">
        <v>19770602</v>
      </c>
      <c r="B3"/>
      <c r="C3">
        <v>273.25</v>
      </c>
      <c r="D3">
        <v>270.25</v>
      </c>
      <c r="E3">
        <v>270.75</v>
      </c>
      <c r="I3" s="1">
        <f t="shared" ref="I3:I43" si="0">MAX(ABS(C3-D3),ABS(E2-C3),ABS(E2-D3))</f>
        <v>3</v>
      </c>
      <c r="J3" s="1">
        <f t="shared" ref="J3:J43" si="1">C3-C2</f>
        <v>-0.75</v>
      </c>
      <c r="K3" s="1">
        <f t="shared" ref="K3:K43" si="2">D2-D3</f>
        <v>1.75</v>
      </c>
      <c r="L3" s="1">
        <f>IF(AND(J3&lt;0,K3&lt;0),0,IF(J3&gt;K3,J3,IF(K3&gt;J3,0,IF(J3=K3,0))))</f>
        <v>0</v>
      </c>
      <c r="M3" s="1">
        <f>IF(AND(J3&lt;0,K3&lt;0),0,IF(J3&gt;K3,0,IF(J3&lt;K3,K3,IF(J3=K3,0))))</f>
        <v>1.75</v>
      </c>
    </row>
    <row r="4" spans="1:31">
      <c r="A4">
        <v>19770603</v>
      </c>
      <c r="B4"/>
      <c r="C4">
        <v>272</v>
      </c>
      <c r="D4">
        <v>269.75</v>
      </c>
      <c r="E4">
        <v>270</v>
      </c>
      <c r="I4" s="1">
        <f t="shared" si="0"/>
        <v>2.25</v>
      </c>
      <c r="J4" s="1">
        <f t="shared" si="1"/>
        <v>-1.25</v>
      </c>
      <c r="K4" s="1">
        <f t="shared" si="2"/>
        <v>0.5</v>
      </c>
      <c r="L4" s="1">
        <f>IF(AND(J4&lt;0,K4&lt;0),0,IF(J4&gt;K4,J4,IF(K4&gt;J4,0,IF(J4=K4,0))))</f>
        <v>0</v>
      </c>
      <c r="M4" s="1">
        <f t="shared" ref="M4:M43" si="3">IF(AND(J4&lt;0,K4&lt;0),0,IF(J4&gt;K4,0,IF(J4&lt;K4,K4,IF(J4=K4,0))))</f>
        <v>0.5</v>
      </c>
    </row>
    <row r="5" spans="1:31">
      <c r="A5">
        <v>19770606</v>
      </c>
      <c r="B5"/>
      <c r="C5">
        <v>270.75</v>
      </c>
      <c r="D5">
        <v>268</v>
      </c>
      <c r="E5">
        <v>269.25</v>
      </c>
      <c r="I5" s="1">
        <f t="shared" si="0"/>
        <v>2.75</v>
      </c>
      <c r="J5" s="1">
        <f t="shared" si="1"/>
        <v>-1.25</v>
      </c>
      <c r="K5" s="1">
        <f t="shared" si="2"/>
        <v>1.75</v>
      </c>
      <c r="L5" s="1">
        <f t="shared" ref="L5:L43" si="4">IF(AND(J5&lt;0,K5&lt;0),0,IF(J5&gt;K5,J5,IF(K5&gt;J5,0,IF(J5=K5,0))))</f>
        <v>0</v>
      </c>
      <c r="M5" s="1">
        <f t="shared" si="3"/>
        <v>1.75</v>
      </c>
    </row>
    <row r="6" spans="1:31">
      <c r="A6">
        <v>19770607</v>
      </c>
      <c r="B6"/>
      <c r="C6">
        <v>270</v>
      </c>
      <c r="D6">
        <v>269</v>
      </c>
      <c r="E6">
        <v>269.75</v>
      </c>
      <c r="I6" s="1">
        <f t="shared" si="0"/>
        <v>1</v>
      </c>
      <c r="J6" s="1">
        <f t="shared" si="1"/>
        <v>-0.75</v>
      </c>
      <c r="K6" s="1">
        <f t="shared" si="2"/>
        <v>-1</v>
      </c>
      <c r="L6" s="1">
        <f t="shared" si="4"/>
        <v>0</v>
      </c>
      <c r="M6" s="1">
        <f t="shared" si="3"/>
        <v>0</v>
      </c>
    </row>
    <row r="7" spans="1:31">
      <c r="A7">
        <v>19770608</v>
      </c>
      <c r="B7"/>
      <c r="C7">
        <v>270.5</v>
      </c>
      <c r="D7">
        <v>268</v>
      </c>
      <c r="E7">
        <v>270</v>
      </c>
      <c r="I7" s="1">
        <f t="shared" si="0"/>
        <v>2.5</v>
      </c>
      <c r="J7" s="1">
        <f t="shared" si="1"/>
        <v>0.5</v>
      </c>
      <c r="K7" s="1">
        <f t="shared" si="2"/>
        <v>1</v>
      </c>
      <c r="L7" s="1">
        <f t="shared" si="4"/>
        <v>0</v>
      </c>
      <c r="M7" s="1">
        <f t="shared" si="3"/>
        <v>1</v>
      </c>
    </row>
    <row r="8" spans="1:31">
      <c r="A8">
        <v>19770609</v>
      </c>
      <c r="B8"/>
      <c r="C8">
        <v>268.5</v>
      </c>
      <c r="D8">
        <v>266.5</v>
      </c>
      <c r="E8">
        <v>266.5</v>
      </c>
      <c r="I8" s="1">
        <f t="shared" si="0"/>
        <v>3.5</v>
      </c>
      <c r="J8" s="1">
        <f t="shared" si="1"/>
        <v>-2</v>
      </c>
      <c r="K8" s="1">
        <f t="shared" si="2"/>
        <v>1.5</v>
      </c>
      <c r="L8" s="1">
        <f t="shared" si="4"/>
        <v>0</v>
      </c>
      <c r="M8" s="1">
        <f t="shared" si="3"/>
        <v>1.5</v>
      </c>
    </row>
    <row r="9" spans="1:31">
      <c r="A9">
        <v>19770610</v>
      </c>
      <c r="B9"/>
      <c r="C9">
        <v>265.5</v>
      </c>
      <c r="D9">
        <v>263</v>
      </c>
      <c r="E9">
        <v>263.25</v>
      </c>
      <c r="I9" s="1">
        <f t="shared" si="0"/>
        <v>3.5</v>
      </c>
      <c r="J9" s="1">
        <f t="shared" si="1"/>
        <v>-3</v>
      </c>
      <c r="K9" s="1">
        <f t="shared" si="2"/>
        <v>3.5</v>
      </c>
      <c r="L9" s="1">
        <f t="shared" si="4"/>
        <v>0</v>
      </c>
      <c r="M9" s="1">
        <f t="shared" si="3"/>
        <v>3.5</v>
      </c>
    </row>
    <row r="10" spans="1:31">
      <c r="A10">
        <v>19770613</v>
      </c>
      <c r="B10"/>
      <c r="C10">
        <v>262.5</v>
      </c>
      <c r="D10">
        <v>259</v>
      </c>
      <c r="E10">
        <v>260.25</v>
      </c>
      <c r="I10" s="1">
        <f t="shared" si="0"/>
        <v>4.25</v>
      </c>
      <c r="J10" s="1">
        <f t="shared" si="1"/>
        <v>-3</v>
      </c>
      <c r="K10" s="1">
        <f t="shared" si="2"/>
        <v>4</v>
      </c>
      <c r="L10" s="1">
        <f t="shared" si="4"/>
        <v>0</v>
      </c>
      <c r="M10" s="1">
        <f t="shared" si="3"/>
        <v>4</v>
      </c>
    </row>
    <row r="11" spans="1:31">
      <c r="A11">
        <v>19770614</v>
      </c>
      <c r="B11"/>
      <c r="C11">
        <v>263.5</v>
      </c>
      <c r="D11">
        <v>260</v>
      </c>
      <c r="E11">
        <v>263</v>
      </c>
      <c r="I11" s="1">
        <f t="shared" si="0"/>
        <v>3.5</v>
      </c>
      <c r="J11" s="1">
        <f t="shared" si="1"/>
        <v>1</v>
      </c>
      <c r="K11" s="1">
        <f t="shared" si="2"/>
        <v>-1</v>
      </c>
      <c r="L11" s="1">
        <f t="shared" si="4"/>
        <v>1</v>
      </c>
      <c r="M11" s="1">
        <f t="shared" si="3"/>
        <v>0</v>
      </c>
    </row>
    <row r="12" spans="1:31">
      <c r="A12">
        <v>19770615</v>
      </c>
      <c r="B12"/>
      <c r="C12">
        <v>269.5</v>
      </c>
      <c r="D12">
        <v>263</v>
      </c>
      <c r="E12">
        <v>266.5</v>
      </c>
      <c r="I12" s="1">
        <f t="shared" si="0"/>
        <v>6.5</v>
      </c>
      <c r="J12" s="1">
        <f t="shared" si="1"/>
        <v>6</v>
      </c>
      <c r="K12" s="1">
        <f t="shared" si="2"/>
        <v>-3</v>
      </c>
      <c r="L12" s="1">
        <f t="shared" si="4"/>
        <v>6</v>
      </c>
      <c r="M12" s="1">
        <f t="shared" si="3"/>
        <v>0</v>
      </c>
    </row>
    <row r="13" spans="1:31">
      <c r="A13">
        <v>19770616</v>
      </c>
      <c r="B13"/>
      <c r="C13">
        <v>267.25</v>
      </c>
      <c r="D13">
        <v>265</v>
      </c>
      <c r="E13">
        <v>267</v>
      </c>
      <c r="G13" s="2">
        <f>AVERAGE(E2:E13)</f>
        <v>267.41666666666669</v>
      </c>
      <c r="I13" s="1">
        <f t="shared" si="0"/>
        <v>2.25</v>
      </c>
      <c r="J13" s="1">
        <f t="shared" si="1"/>
        <v>-2.25</v>
      </c>
      <c r="K13" s="1">
        <f t="shared" si="2"/>
        <v>-2</v>
      </c>
      <c r="L13" s="1">
        <f t="shared" si="4"/>
        <v>0</v>
      </c>
      <c r="M13" s="1">
        <f t="shared" si="3"/>
        <v>0</v>
      </c>
    </row>
    <row r="14" spans="1:31">
      <c r="A14">
        <v>19770617</v>
      </c>
      <c r="B14"/>
      <c r="C14">
        <v>267.5</v>
      </c>
      <c r="D14">
        <v>265.5</v>
      </c>
      <c r="E14">
        <v>265.75</v>
      </c>
      <c r="G14" s="2">
        <f t="shared" ref="G14:G43" si="5">E14*2/13+G13*(1-2/13)</f>
        <v>267.16025641025647</v>
      </c>
      <c r="I14" s="1">
        <f t="shared" si="0"/>
        <v>2</v>
      </c>
      <c r="J14" s="1">
        <f t="shared" si="1"/>
        <v>0.25</v>
      </c>
      <c r="K14" s="1">
        <f t="shared" si="2"/>
        <v>-0.5</v>
      </c>
      <c r="L14" s="1">
        <f t="shared" si="4"/>
        <v>0.25</v>
      </c>
      <c r="M14" s="1">
        <f t="shared" si="3"/>
        <v>0</v>
      </c>
    </row>
    <row r="15" spans="1:31">
      <c r="A15">
        <v>19770620</v>
      </c>
      <c r="B15"/>
      <c r="C15">
        <v>269.75</v>
      </c>
      <c r="D15">
        <v>266</v>
      </c>
      <c r="E15">
        <v>268.5</v>
      </c>
      <c r="G15" s="2">
        <f t="shared" si="5"/>
        <v>267.36637080867854</v>
      </c>
      <c r="I15" s="1">
        <f t="shared" si="0"/>
        <v>4</v>
      </c>
      <c r="J15" s="1">
        <f t="shared" si="1"/>
        <v>2.25</v>
      </c>
      <c r="K15" s="1">
        <f t="shared" si="2"/>
        <v>-0.5</v>
      </c>
      <c r="L15" s="1">
        <f t="shared" si="4"/>
        <v>2.25</v>
      </c>
      <c r="M15" s="1">
        <f t="shared" si="3"/>
        <v>0</v>
      </c>
      <c r="N15" s="3">
        <f>SUM(I3:I15)</f>
        <v>41</v>
      </c>
      <c r="O15" s="3">
        <f>SUM(L3:L15)</f>
        <v>9.5</v>
      </c>
      <c r="P15" s="3">
        <f>SUM(M3:M15)</f>
        <v>14</v>
      </c>
    </row>
    <row r="16" spans="1:31">
      <c r="A16">
        <v>19770621</v>
      </c>
      <c r="B16"/>
      <c r="C16">
        <v>268.25</v>
      </c>
      <c r="D16">
        <v>263.25</v>
      </c>
      <c r="E16">
        <v>264.25</v>
      </c>
      <c r="G16" s="2">
        <f t="shared" si="5"/>
        <v>266.88692914580491</v>
      </c>
      <c r="I16" s="1">
        <f t="shared" si="0"/>
        <v>5.25</v>
      </c>
      <c r="J16" s="1">
        <f t="shared" si="1"/>
        <v>-1.5</v>
      </c>
      <c r="K16" s="1">
        <f t="shared" si="2"/>
        <v>2.75</v>
      </c>
      <c r="L16" s="1">
        <f t="shared" si="4"/>
        <v>0</v>
      </c>
      <c r="M16" s="1">
        <f t="shared" si="3"/>
        <v>2.75</v>
      </c>
      <c r="N16" s="3">
        <f>N15-N15/14+I16</f>
        <v>43.321428571428569</v>
      </c>
      <c r="O16" s="3">
        <f>O15-O15/14+L16</f>
        <v>8.8214285714285712</v>
      </c>
      <c r="P16" s="3">
        <f>P15-P15/14+M16</f>
        <v>15.75</v>
      </c>
      <c r="Q16" s="2">
        <f>O16/N16*100</f>
        <v>20.362737015663647</v>
      </c>
      <c r="R16" s="2">
        <f>P16/N16*100</f>
        <v>36.356141797197033</v>
      </c>
      <c r="S16" s="2">
        <f>(ABS(Q16-R16)/(Q16+R16))*100</f>
        <v>28.197674418604645</v>
      </c>
    </row>
    <row r="17" spans="1:20">
      <c r="A17">
        <v>19770622</v>
      </c>
      <c r="B17"/>
      <c r="C17">
        <v>264</v>
      </c>
      <c r="D17">
        <v>261.5</v>
      </c>
      <c r="E17">
        <v>264</v>
      </c>
      <c r="F17" s="2" t="e">
        <f>D17-ROUNDUP(AVERAGE(#REF!)*2,0)</f>
        <v>#REF!</v>
      </c>
      <c r="G17" s="2">
        <f t="shared" si="5"/>
        <v>266.4427862002965</v>
      </c>
      <c r="I17" s="1">
        <f t="shared" si="0"/>
        <v>2.75</v>
      </c>
      <c r="J17" s="1">
        <f t="shared" si="1"/>
        <v>-4.25</v>
      </c>
      <c r="K17" s="1">
        <f t="shared" si="2"/>
        <v>1.75</v>
      </c>
      <c r="L17" s="1">
        <f t="shared" si="4"/>
        <v>0</v>
      </c>
      <c r="M17" s="1">
        <f t="shared" si="3"/>
        <v>1.75</v>
      </c>
      <c r="N17" s="3">
        <f t="shared" ref="N17:N29" si="6">N16-N16/14+I17</f>
        <v>42.977040816326529</v>
      </c>
      <c r="O17" s="3">
        <f t="shared" ref="O17:O29" si="7">O16-O16/14+L17</f>
        <v>8.191326530612244</v>
      </c>
      <c r="P17" s="3">
        <f t="shared" ref="P17:P29" si="8">P16-P16/14+M17</f>
        <v>16.375</v>
      </c>
      <c r="Q17" s="2">
        <f t="shared" ref="Q17:Q29" si="9">O17/N17*100</f>
        <v>19.05977325339823</v>
      </c>
      <c r="R17" s="2">
        <f t="shared" ref="R17:R29" si="10">P17/N17*100</f>
        <v>38.101739182050224</v>
      </c>
      <c r="S17" s="2">
        <f t="shared" ref="S17" si="11">(ABS(Q17-R17)/(Q17+R17))*100</f>
        <v>33.312564901349958</v>
      </c>
    </row>
    <row r="18" spans="1:20">
      <c r="A18">
        <v>19770623</v>
      </c>
      <c r="B18"/>
      <c r="C18">
        <v>268</v>
      </c>
      <c r="D18">
        <v>266.25</v>
      </c>
      <c r="E18">
        <v>266.5</v>
      </c>
      <c r="F18" s="2" t="e">
        <f>D18-ROUNDUP(AVERAGE(#REF!)*2,0)</f>
        <v>#REF!</v>
      </c>
      <c r="G18" s="2">
        <f t="shared" si="5"/>
        <v>266.45158832332777</v>
      </c>
      <c r="I18" s="1">
        <f t="shared" si="0"/>
        <v>4</v>
      </c>
      <c r="J18" s="1">
        <f t="shared" si="1"/>
        <v>4</v>
      </c>
      <c r="K18" s="1">
        <f t="shared" si="2"/>
        <v>-4.75</v>
      </c>
      <c r="L18" s="1">
        <f t="shared" si="4"/>
        <v>4</v>
      </c>
      <c r="M18" s="1">
        <f t="shared" si="3"/>
        <v>0</v>
      </c>
      <c r="N18" s="3">
        <f t="shared" si="6"/>
        <v>43.90725218658892</v>
      </c>
      <c r="O18" s="3">
        <f t="shared" si="7"/>
        <v>11.606231778425656</v>
      </c>
      <c r="P18" s="3">
        <f t="shared" si="8"/>
        <v>15.205357142857142</v>
      </c>
      <c r="Q18" s="2">
        <f t="shared" si="9"/>
        <v>26.433518838991876</v>
      </c>
      <c r="R18" s="2">
        <f t="shared" si="10"/>
        <v>34.630627938729184</v>
      </c>
      <c r="S18" s="2">
        <f t="shared" ref="S18:S29" si="12">(ABS(Q18-R18)/(Q18+R18))*100</f>
        <v>13.423767517092339</v>
      </c>
    </row>
    <row r="19" spans="1:20">
      <c r="A19">
        <v>19770624</v>
      </c>
      <c r="B19"/>
      <c r="C19">
        <v>266</v>
      </c>
      <c r="D19">
        <v>264.25</v>
      </c>
      <c r="E19">
        <v>265.25</v>
      </c>
      <c r="F19" s="2" t="e">
        <f>D19-ROUNDUP(AVERAGE(#REF!)*2,0)</f>
        <v>#REF!</v>
      </c>
      <c r="G19" s="2">
        <f t="shared" si="5"/>
        <v>266.26672858127733</v>
      </c>
      <c r="I19" s="1">
        <f t="shared" si="0"/>
        <v>2.25</v>
      </c>
      <c r="J19" s="1">
        <f t="shared" si="1"/>
        <v>-2</v>
      </c>
      <c r="K19" s="1">
        <f t="shared" si="2"/>
        <v>2</v>
      </c>
      <c r="L19" s="1">
        <f t="shared" si="4"/>
        <v>0</v>
      </c>
      <c r="M19" s="1">
        <f t="shared" si="3"/>
        <v>2</v>
      </c>
      <c r="N19" s="3">
        <f t="shared" si="6"/>
        <v>43.021019887546856</v>
      </c>
      <c r="O19" s="3">
        <f t="shared" si="7"/>
        <v>10.777215222823823</v>
      </c>
      <c r="P19" s="3">
        <f t="shared" si="8"/>
        <v>16.119260204081634</v>
      </c>
      <c r="Q19" s="2">
        <f t="shared" si="9"/>
        <v>25.051045398259991</v>
      </c>
      <c r="R19" s="2">
        <f t="shared" si="10"/>
        <v>37.468335818667143</v>
      </c>
      <c r="S19" s="2">
        <f t="shared" si="12"/>
        <v>19.86150563026553</v>
      </c>
    </row>
    <row r="20" spans="1:20">
      <c r="A20">
        <v>19770627</v>
      </c>
      <c r="B20"/>
      <c r="C20">
        <v>274</v>
      </c>
      <c r="D20">
        <v>267</v>
      </c>
      <c r="E20">
        <v>273</v>
      </c>
      <c r="F20" s="2" t="e">
        <f>D20-ROUNDUP(AVERAGE(#REF!)*2,0)</f>
        <v>#REF!</v>
      </c>
      <c r="G20" s="2">
        <f t="shared" si="5"/>
        <v>267.30261649185002</v>
      </c>
      <c r="I20" s="1">
        <f t="shared" si="0"/>
        <v>8.75</v>
      </c>
      <c r="J20" s="1">
        <f t="shared" si="1"/>
        <v>8</v>
      </c>
      <c r="K20" s="1">
        <f t="shared" si="2"/>
        <v>-2.75</v>
      </c>
      <c r="L20" s="1">
        <f t="shared" si="4"/>
        <v>8</v>
      </c>
      <c r="M20" s="1">
        <f t="shared" si="3"/>
        <v>0</v>
      </c>
      <c r="N20" s="3">
        <f t="shared" si="6"/>
        <v>48.698089895579223</v>
      </c>
      <c r="O20" s="3">
        <f t="shared" si="7"/>
        <v>18.007414135479266</v>
      </c>
      <c r="P20" s="3">
        <f t="shared" si="8"/>
        <v>14.967884475218661</v>
      </c>
      <c r="Q20" s="2">
        <f t="shared" si="9"/>
        <v>36.977660056260163</v>
      </c>
      <c r="R20" s="2">
        <f t="shared" si="10"/>
        <v>30.736081245308629</v>
      </c>
      <c r="S20" s="2">
        <f t="shared" si="12"/>
        <v>9.2175955588602658</v>
      </c>
    </row>
    <row r="21" spans="1:20">
      <c r="A21">
        <v>19770628</v>
      </c>
      <c r="B21"/>
      <c r="C21">
        <v>277.5</v>
      </c>
      <c r="D21">
        <v>273.5</v>
      </c>
      <c r="E21">
        <v>276.75</v>
      </c>
      <c r="F21" s="2" t="e">
        <f>D21-ROUNDUP(AVERAGE(#REF!)*2,0)</f>
        <v>#REF!</v>
      </c>
      <c r="G21" s="2">
        <f t="shared" si="5"/>
        <v>268.7560601084885</v>
      </c>
      <c r="I21" s="1">
        <f t="shared" si="0"/>
        <v>4.5</v>
      </c>
      <c r="J21" s="1">
        <f t="shared" si="1"/>
        <v>3.5</v>
      </c>
      <c r="K21" s="1">
        <f t="shared" si="2"/>
        <v>-6.5</v>
      </c>
      <c r="L21" s="1">
        <f t="shared" si="4"/>
        <v>3.5</v>
      </c>
      <c r="M21" s="1">
        <f t="shared" si="3"/>
        <v>0</v>
      </c>
      <c r="N21" s="3">
        <f t="shared" si="6"/>
        <v>49.719654903037849</v>
      </c>
      <c r="O21" s="3">
        <f t="shared" si="7"/>
        <v>20.221170268659318</v>
      </c>
      <c r="P21" s="3">
        <f t="shared" si="8"/>
        <v>13.898749869845899</v>
      </c>
      <c r="Q21" s="2">
        <f t="shared" si="9"/>
        <v>40.670375343702986</v>
      </c>
      <c r="R21" s="2">
        <f t="shared" si="10"/>
        <v>27.95423640198414</v>
      </c>
      <c r="S21" s="2">
        <f t="shared" si="12"/>
        <v>18.529997646971054</v>
      </c>
    </row>
    <row r="22" spans="1:20">
      <c r="A22">
        <v>19770629</v>
      </c>
      <c r="B22"/>
      <c r="C22">
        <v>277</v>
      </c>
      <c r="D22">
        <v>272.5</v>
      </c>
      <c r="E22">
        <v>273</v>
      </c>
      <c r="F22" s="2" t="e">
        <f>D22-ROUNDUP(AVERAGE(#REF!)*2,0)</f>
        <v>#REF!</v>
      </c>
      <c r="G22" s="2">
        <f t="shared" si="5"/>
        <v>269.40897393795183</v>
      </c>
      <c r="I22" s="1">
        <f t="shared" si="0"/>
        <v>4.5</v>
      </c>
      <c r="J22" s="1">
        <f t="shared" si="1"/>
        <v>-0.5</v>
      </c>
      <c r="K22" s="1">
        <f t="shared" si="2"/>
        <v>1</v>
      </c>
      <c r="L22" s="1">
        <f t="shared" si="4"/>
        <v>0</v>
      </c>
      <c r="M22" s="1">
        <f t="shared" si="3"/>
        <v>1</v>
      </c>
      <c r="N22" s="3">
        <f t="shared" si="6"/>
        <v>50.668250981392291</v>
      </c>
      <c r="O22" s="3">
        <f t="shared" si="7"/>
        <v>18.776800963755079</v>
      </c>
      <c r="P22" s="3">
        <f t="shared" si="8"/>
        <v>13.905982021999764</v>
      </c>
      <c r="Q22" s="2">
        <f t="shared" si="9"/>
        <v>37.058316796154621</v>
      </c>
      <c r="R22" s="2">
        <f t="shared" si="10"/>
        <v>27.44515895586504</v>
      </c>
      <c r="S22" s="2">
        <f t="shared" si="12"/>
        <v>14.903317578182731</v>
      </c>
    </row>
    <row r="23" spans="1:20">
      <c r="A23">
        <v>19770630</v>
      </c>
      <c r="B23"/>
      <c r="C23">
        <v>272</v>
      </c>
      <c r="D23">
        <v>269.5</v>
      </c>
      <c r="E23">
        <v>270.25</v>
      </c>
      <c r="F23" s="2" t="e">
        <f>D23-ROUNDUP(AVERAGE(#REF!)*2,0)</f>
        <v>#REF!</v>
      </c>
      <c r="G23" s="2">
        <f t="shared" si="5"/>
        <v>269.5383625628823</v>
      </c>
      <c r="I23" s="1">
        <f t="shared" si="0"/>
        <v>3.5</v>
      </c>
      <c r="J23" s="1">
        <f t="shared" si="1"/>
        <v>-5</v>
      </c>
      <c r="K23" s="1">
        <f t="shared" si="2"/>
        <v>3</v>
      </c>
      <c r="L23" s="1">
        <f t="shared" si="4"/>
        <v>0</v>
      </c>
      <c r="M23" s="1">
        <f t="shared" si="3"/>
        <v>3</v>
      </c>
      <c r="N23" s="3">
        <f t="shared" si="6"/>
        <v>50.549090197007125</v>
      </c>
      <c r="O23" s="3">
        <f t="shared" si="7"/>
        <v>17.435600894915432</v>
      </c>
      <c r="P23" s="3">
        <f t="shared" si="8"/>
        <v>15.912697591856924</v>
      </c>
      <c r="Q23" s="2">
        <f t="shared" si="9"/>
        <v>34.492412874223696</v>
      </c>
      <c r="R23" s="2">
        <f t="shared" si="10"/>
        <v>31.479691384829454</v>
      </c>
      <c r="S23" s="2">
        <f t="shared" si="12"/>
        <v>4.5666596862882614</v>
      </c>
    </row>
    <row r="24" spans="1:20">
      <c r="A24">
        <v>19770701</v>
      </c>
      <c r="B24"/>
      <c r="C24">
        <v>267.75</v>
      </c>
      <c r="D24">
        <v>264</v>
      </c>
      <c r="E24">
        <v>266.75</v>
      </c>
      <c r="F24" s="2" t="e">
        <f>D24-ROUNDUP(AVERAGE(#REF!)*2,0)</f>
        <v>#REF!</v>
      </c>
      <c r="G24" s="2">
        <f t="shared" si="5"/>
        <v>269.10938370705423</v>
      </c>
      <c r="I24" s="1">
        <f t="shared" si="0"/>
        <v>6.25</v>
      </c>
      <c r="J24" s="1">
        <f t="shared" si="1"/>
        <v>-4.25</v>
      </c>
      <c r="K24" s="1">
        <f t="shared" si="2"/>
        <v>5.5</v>
      </c>
      <c r="L24" s="1">
        <f t="shared" si="4"/>
        <v>0</v>
      </c>
      <c r="M24" s="1">
        <f t="shared" si="3"/>
        <v>5.5</v>
      </c>
      <c r="N24" s="3">
        <f t="shared" si="6"/>
        <v>53.1884408972209</v>
      </c>
      <c r="O24" s="3">
        <f t="shared" si="7"/>
        <v>16.1902008309929</v>
      </c>
      <c r="P24" s="3">
        <f t="shared" si="8"/>
        <v>20.276076335295713</v>
      </c>
      <c r="Q24" s="2">
        <f t="shared" si="9"/>
        <v>30.439322074279563</v>
      </c>
      <c r="R24" s="2">
        <f t="shared" si="10"/>
        <v>38.121208279965089</v>
      </c>
      <c r="S24" s="2">
        <f t="shared" si="12"/>
        <v>11.204531478963293</v>
      </c>
    </row>
    <row r="25" spans="1:20">
      <c r="A25">
        <v>19770705</v>
      </c>
      <c r="B25"/>
      <c r="C25">
        <v>269.25</v>
      </c>
      <c r="D25">
        <v>263</v>
      </c>
      <c r="E25">
        <v>263</v>
      </c>
      <c r="F25" s="2" t="e">
        <f>D25-ROUNDUP(AVERAGE(#REF!)*2,0)</f>
        <v>#REF!</v>
      </c>
      <c r="G25" s="2">
        <f t="shared" si="5"/>
        <v>268.1694785213536</v>
      </c>
      <c r="I25" s="1">
        <f t="shared" si="0"/>
        <v>6.25</v>
      </c>
      <c r="J25" s="1">
        <f t="shared" si="1"/>
        <v>1.5</v>
      </c>
      <c r="K25" s="1">
        <f t="shared" si="2"/>
        <v>1</v>
      </c>
      <c r="L25" s="1">
        <f t="shared" si="4"/>
        <v>1.5</v>
      </c>
      <c r="M25" s="1">
        <f t="shared" si="3"/>
        <v>0</v>
      </c>
      <c r="N25" s="3">
        <f t="shared" si="6"/>
        <v>55.63926654741941</v>
      </c>
      <c r="O25" s="3">
        <f t="shared" si="7"/>
        <v>16.533757914493407</v>
      </c>
      <c r="P25" s="3">
        <f t="shared" si="8"/>
        <v>18.827785168488877</v>
      </c>
      <c r="Q25" s="2">
        <f t="shared" si="9"/>
        <v>29.715988258763726</v>
      </c>
      <c r="R25" s="2">
        <f t="shared" si="10"/>
        <v>33.839024733445413</v>
      </c>
      <c r="S25" s="2">
        <f t="shared" si="12"/>
        <v>6.4873505339179252</v>
      </c>
    </row>
    <row r="26" spans="1:20">
      <c r="A26">
        <v>19770706</v>
      </c>
      <c r="B26"/>
      <c r="C26">
        <v>266</v>
      </c>
      <c r="D26">
        <v>263.5</v>
      </c>
      <c r="E26">
        <v>265.5</v>
      </c>
      <c r="F26" s="2" t="e">
        <f>D26-ROUNDUP(AVERAGE(#REF!)*2,0)</f>
        <v>#REF!</v>
      </c>
      <c r="G26" s="2">
        <f t="shared" si="5"/>
        <v>267.75878951806845</v>
      </c>
      <c r="I26" s="1">
        <f t="shared" si="0"/>
        <v>3</v>
      </c>
      <c r="J26" s="1">
        <f t="shared" si="1"/>
        <v>-3.25</v>
      </c>
      <c r="K26" s="1">
        <f t="shared" si="2"/>
        <v>-0.5</v>
      </c>
      <c r="L26" s="1">
        <f t="shared" si="4"/>
        <v>0</v>
      </c>
      <c r="M26" s="1">
        <f t="shared" si="3"/>
        <v>0</v>
      </c>
      <c r="N26" s="3">
        <f t="shared" si="6"/>
        <v>54.665033222603739</v>
      </c>
      <c r="O26" s="3">
        <f t="shared" si="7"/>
        <v>15.352775206315306</v>
      </c>
      <c r="P26" s="3">
        <f t="shared" si="8"/>
        <v>17.482943370739672</v>
      </c>
      <c r="Q26" s="2">
        <f t="shared" si="9"/>
        <v>28.085184076988735</v>
      </c>
      <c r="R26" s="2">
        <f t="shared" si="10"/>
        <v>31.981949593896076</v>
      </c>
      <c r="S26" s="2">
        <f t="shared" si="12"/>
        <v>6.4873505339179269</v>
      </c>
    </row>
    <row r="27" spans="1:20">
      <c r="A27">
        <v>19770707</v>
      </c>
      <c r="B27"/>
      <c r="C27">
        <v>265</v>
      </c>
      <c r="D27">
        <v>262</v>
      </c>
      <c r="E27">
        <v>262.25</v>
      </c>
      <c r="F27" s="2" t="e">
        <f>D27-ROUNDUP(AVERAGE(#REF!)*2,0)</f>
        <v>#REF!</v>
      </c>
      <c r="G27" s="2">
        <f t="shared" si="5"/>
        <v>266.91128343836561</v>
      </c>
      <c r="H27" s="2">
        <f>AVERAGE(E2:E27)</f>
        <v>267.45192307692309</v>
      </c>
      <c r="I27" s="1">
        <f t="shared" si="0"/>
        <v>3.5</v>
      </c>
      <c r="J27" s="1">
        <f t="shared" si="1"/>
        <v>-1</v>
      </c>
      <c r="K27" s="1">
        <f t="shared" si="2"/>
        <v>1.5</v>
      </c>
      <c r="L27" s="1">
        <f t="shared" si="4"/>
        <v>0</v>
      </c>
      <c r="M27" s="1">
        <f t="shared" si="3"/>
        <v>1.5</v>
      </c>
      <c r="N27" s="3">
        <f t="shared" si="6"/>
        <v>54.260387992417755</v>
      </c>
      <c r="O27" s="3">
        <f t="shared" si="7"/>
        <v>14.256148405864213</v>
      </c>
      <c r="P27" s="3">
        <f t="shared" si="8"/>
        <v>17.734161701401124</v>
      </c>
      <c r="Q27" s="2">
        <f t="shared" si="9"/>
        <v>26.273583609200031</v>
      </c>
      <c r="R27" s="2">
        <f t="shared" si="10"/>
        <v>32.683440641595233</v>
      </c>
      <c r="S27" s="2">
        <f t="shared" si="12"/>
        <v>10.872083714959105</v>
      </c>
    </row>
    <row r="28" spans="1:20">
      <c r="A28">
        <v>19770708</v>
      </c>
      <c r="B28"/>
      <c r="C28">
        <v>264.75</v>
      </c>
      <c r="D28">
        <v>261.5</v>
      </c>
      <c r="E28">
        <v>262.75</v>
      </c>
      <c r="F28" s="2" t="e">
        <f>D28-ROUNDUP(AVERAGE(#REF!)*2,0)</f>
        <v>#REF!</v>
      </c>
      <c r="G28" s="2">
        <f t="shared" si="5"/>
        <v>266.27108598630934</v>
      </c>
      <c r="H28" s="2">
        <f t="shared" ref="H28:H43" si="13">E28*2/27+H27*(1-2/27)</f>
        <v>267.10363247863251</v>
      </c>
      <c r="I28" s="1">
        <f t="shared" si="0"/>
        <v>3.25</v>
      </c>
      <c r="J28" s="1">
        <f t="shared" si="1"/>
        <v>-0.25</v>
      </c>
      <c r="K28" s="1">
        <f t="shared" si="2"/>
        <v>0.5</v>
      </c>
      <c r="L28" s="1">
        <f t="shared" si="4"/>
        <v>0</v>
      </c>
      <c r="M28" s="1">
        <f t="shared" si="3"/>
        <v>0.5</v>
      </c>
      <c r="N28" s="3">
        <f t="shared" si="6"/>
        <v>53.634645992959342</v>
      </c>
      <c r="O28" s="3">
        <f t="shared" si="7"/>
        <v>13.237852091159626</v>
      </c>
      <c r="P28" s="3">
        <f t="shared" si="8"/>
        <v>16.967435865586758</v>
      </c>
      <c r="Q28" s="2">
        <f t="shared" si="9"/>
        <v>24.681531584821812</v>
      </c>
      <c r="R28" s="2">
        <f t="shared" si="10"/>
        <v>31.635215542979601</v>
      </c>
      <c r="S28" s="2">
        <f t="shared" si="12"/>
        <v>12.347453133927585</v>
      </c>
    </row>
    <row r="29" spans="1:20">
      <c r="A29">
        <v>19770711</v>
      </c>
      <c r="B29"/>
      <c r="C29">
        <v>261</v>
      </c>
      <c r="D29">
        <v>255.5</v>
      </c>
      <c r="E29">
        <v>255.5</v>
      </c>
      <c r="F29" s="2" t="e">
        <f>D29-ROUNDUP(AVERAGE(#REF!)*2,0)</f>
        <v>#REF!</v>
      </c>
      <c r="G29" s="2">
        <f t="shared" si="5"/>
        <v>264.61399583456944</v>
      </c>
      <c r="H29" s="2">
        <f t="shared" si="13"/>
        <v>266.24410414688197</v>
      </c>
      <c r="I29" s="1">
        <f t="shared" si="0"/>
        <v>7.25</v>
      </c>
      <c r="J29" s="1">
        <f t="shared" si="1"/>
        <v>-3.75</v>
      </c>
      <c r="K29" s="1">
        <f t="shared" si="2"/>
        <v>6</v>
      </c>
      <c r="L29" s="1">
        <f t="shared" si="4"/>
        <v>0</v>
      </c>
      <c r="M29" s="1">
        <f t="shared" si="3"/>
        <v>6</v>
      </c>
      <c r="N29" s="3">
        <f t="shared" si="6"/>
        <v>57.053599850605103</v>
      </c>
      <c r="O29" s="3">
        <f t="shared" si="7"/>
        <v>12.292291227505366</v>
      </c>
      <c r="P29" s="3">
        <f t="shared" si="8"/>
        <v>21.755476160901992</v>
      </c>
      <c r="Q29" s="2">
        <f t="shared" si="9"/>
        <v>21.54516324945795</v>
      </c>
      <c r="R29" s="2">
        <f t="shared" si="10"/>
        <v>38.131645010777099</v>
      </c>
      <c r="S29" s="2">
        <f t="shared" si="12"/>
        <v>27.793848640479922</v>
      </c>
      <c r="T29" s="2">
        <f>AVERAGE(S16:S29)</f>
        <v>15.514692926698611</v>
      </c>
    </row>
    <row r="30" spans="1:20">
      <c r="A30">
        <v>19770712</v>
      </c>
      <c r="B30"/>
      <c r="C30">
        <v>257.5</v>
      </c>
      <c r="D30">
        <v>253</v>
      </c>
      <c r="E30">
        <v>253</v>
      </c>
      <c r="F30" s="2" t="e">
        <f>D30-ROUNDUP(AVERAGE(#REF!)*2,0)</f>
        <v>#REF!</v>
      </c>
      <c r="G30" s="2">
        <f t="shared" si="5"/>
        <v>262.82722724463565</v>
      </c>
      <c r="H30" s="2">
        <f t="shared" si="13"/>
        <v>265.26305939526111</v>
      </c>
      <c r="I30" s="1">
        <f t="shared" si="0"/>
        <v>4.5</v>
      </c>
      <c r="J30" s="1">
        <f t="shared" si="1"/>
        <v>-3.5</v>
      </c>
      <c r="K30" s="1">
        <f t="shared" si="2"/>
        <v>2.5</v>
      </c>
      <c r="L30" s="1">
        <f t="shared" si="4"/>
        <v>0</v>
      </c>
      <c r="M30" s="1">
        <f t="shared" si="3"/>
        <v>2.5</v>
      </c>
      <c r="N30" s="3">
        <f t="shared" ref="N30:N43" si="14">N29-N29/14+I30</f>
        <v>57.478342718419022</v>
      </c>
      <c r="O30" s="3">
        <f t="shared" ref="O30:O43" si="15">O29-O29/14+L30</f>
        <v>11.414270425540698</v>
      </c>
      <c r="P30" s="3">
        <f t="shared" ref="P30:P43" si="16">P29-P29/14+M30</f>
        <v>22.701513577980421</v>
      </c>
      <c r="Q30" s="2">
        <f t="shared" ref="Q30:Q43" si="17">O30/N30*100</f>
        <v>19.858384716236742</v>
      </c>
      <c r="R30" s="2">
        <f t="shared" ref="R30:R43" si="18">P30/N30*100</f>
        <v>39.495769196396274</v>
      </c>
      <c r="S30" s="2">
        <f t="shared" ref="S30:S43" si="19">(ABS(Q30-R30)/(Q30+R30))*100</f>
        <v>33.085105566604476</v>
      </c>
      <c r="T30" s="2">
        <f>(T29*13+S30)/14</f>
        <v>16.769722400977603</v>
      </c>
    </row>
    <row r="31" spans="1:20">
      <c r="A31">
        <v>19770713</v>
      </c>
      <c r="B31"/>
      <c r="C31">
        <v>259</v>
      </c>
      <c r="D31">
        <v>254</v>
      </c>
      <c r="E31">
        <v>257.5</v>
      </c>
      <c r="F31" s="2" t="e">
        <f>D31-ROUNDUP(AVERAGE(#REF!)*2,0)</f>
        <v>#REF!</v>
      </c>
      <c r="G31" s="2">
        <f t="shared" si="5"/>
        <v>262.00765382238399</v>
      </c>
      <c r="H31" s="2">
        <f t="shared" si="13"/>
        <v>264.68801795857507</v>
      </c>
      <c r="I31" s="1">
        <f t="shared" si="0"/>
        <v>6</v>
      </c>
      <c r="J31" s="1">
        <f t="shared" si="1"/>
        <v>1.5</v>
      </c>
      <c r="K31" s="1">
        <f t="shared" si="2"/>
        <v>-1</v>
      </c>
      <c r="L31" s="1">
        <f t="shared" si="4"/>
        <v>1.5</v>
      </c>
      <c r="M31" s="1">
        <f t="shared" si="3"/>
        <v>0</v>
      </c>
      <c r="N31" s="3">
        <f t="shared" si="14"/>
        <v>59.372746809960518</v>
      </c>
      <c r="O31" s="3">
        <f t="shared" si="15"/>
        <v>12.098965395144933</v>
      </c>
      <c r="P31" s="3">
        <f t="shared" si="16"/>
        <v>21.079976893838964</v>
      </c>
      <c r="Q31" s="2">
        <f t="shared" si="17"/>
        <v>20.377978189001659</v>
      </c>
      <c r="R31" s="2">
        <f t="shared" si="18"/>
        <v>35.504466319052867</v>
      </c>
      <c r="S31" s="2">
        <f t="shared" si="19"/>
        <v>27.068408089898387</v>
      </c>
      <c r="T31" s="2">
        <f t="shared" ref="T31:T43" si="20">(T30*13+S31)/14</f>
        <v>17.50534280732909</v>
      </c>
    </row>
    <row r="32" spans="1:20">
      <c r="A32">
        <v>19770714</v>
      </c>
      <c r="B32"/>
      <c r="C32">
        <v>259.75</v>
      </c>
      <c r="D32">
        <v>257.5</v>
      </c>
      <c r="E32">
        <v>257.5</v>
      </c>
      <c r="F32" s="2" t="e">
        <f>D32-ROUNDUP(AVERAGE(#REF!)*2,0)</f>
        <v>#REF!</v>
      </c>
      <c r="G32" s="2">
        <f t="shared" si="5"/>
        <v>261.3141686189403</v>
      </c>
      <c r="H32" s="2">
        <f t="shared" si="13"/>
        <v>264.15557218386579</v>
      </c>
      <c r="I32" s="1">
        <f t="shared" si="0"/>
        <v>2.25</v>
      </c>
      <c r="J32" s="1">
        <f t="shared" si="1"/>
        <v>0.75</v>
      </c>
      <c r="K32" s="1">
        <f t="shared" si="2"/>
        <v>-3.5</v>
      </c>
      <c r="L32" s="1">
        <f t="shared" si="4"/>
        <v>0.75</v>
      </c>
      <c r="M32" s="1">
        <f t="shared" si="3"/>
        <v>0</v>
      </c>
      <c r="N32" s="3">
        <f t="shared" si="14"/>
        <v>57.381836323534763</v>
      </c>
      <c r="O32" s="3">
        <f t="shared" si="15"/>
        <v>11.984753581206009</v>
      </c>
      <c r="P32" s="3">
        <f t="shared" si="16"/>
        <v>19.574264258564753</v>
      </c>
      <c r="Q32" s="2">
        <f t="shared" si="17"/>
        <v>20.885970803779497</v>
      </c>
      <c r="R32" s="2">
        <f t="shared" si="18"/>
        <v>34.112300185375041</v>
      </c>
      <c r="S32" s="2">
        <f t="shared" si="19"/>
        <v>24.048627609045621</v>
      </c>
      <c r="T32" s="2">
        <f t="shared" si="20"/>
        <v>17.972720293165985</v>
      </c>
    </row>
    <row r="33" spans="1:20">
      <c r="A33">
        <v>19770715</v>
      </c>
      <c r="B33"/>
      <c r="C33">
        <v>257.25</v>
      </c>
      <c r="D33">
        <v>250</v>
      </c>
      <c r="E33">
        <v>250</v>
      </c>
      <c r="F33" s="2" t="e">
        <f>D33-ROUNDUP(AVERAGE(#REF!)*2,0)</f>
        <v>#REF!</v>
      </c>
      <c r="G33" s="2">
        <f t="shared" si="5"/>
        <v>259.57352729294951</v>
      </c>
      <c r="H33" s="2">
        <f t="shared" si="13"/>
        <v>263.10701128135719</v>
      </c>
      <c r="I33" s="1">
        <f t="shared" si="0"/>
        <v>7.5</v>
      </c>
      <c r="J33" s="1">
        <f t="shared" si="1"/>
        <v>-2.5</v>
      </c>
      <c r="K33" s="1">
        <f t="shared" si="2"/>
        <v>7.5</v>
      </c>
      <c r="L33" s="1">
        <f t="shared" si="4"/>
        <v>0</v>
      </c>
      <c r="M33" s="1">
        <f t="shared" si="3"/>
        <v>7.5</v>
      </c>
      <c r="N33" s="3">
        <f t="shared" si="14"/>
        <v>60.783133728996567</v>
      </c>
      <c r="O33" s="3">
        <f t="shared" si="15"/>
        <v>11.128699753977008</v>
      </c>
      <c r="P33" s="3">
        <f t="shared" si="16"/>
        <v>25.676102525810126</v>
      </c>
      <c r="Q33" s="2">
        <f t="shared" si="17"/>
        <v>18.308861473965212</v>
      </c>
      <c r="R33" s="2">
        <f t="shared" si="18"/>
        <v>42.242150002149941</v>
      </c>
      <c r="S33" s="2">
        <f t="shared" si="19"/>
        <v>39.525827801613872</v>
      </c>
      <c r="T33" s="2">
        <f t="shared" si="20"/>
        <v>19.512227972340835</v>
      </c>
    </row>
    <row r="34" spans="1:20">
      <c r="A34">
        <v>19770718</v>
      </c>
      <c r="B34"/>
      <c r="C34">
        <v>250</v>
      </c>
      <c r="D34">
        <v>247</v>
      </c>
      <c r="E34">
        <v>249.75</v>
      </c>
      <c r="F34" s="2" t="e">
        <f>D34-ROUNDUP(AVERAGE(#REF!)*2,0)</f>
        <v>#REF!</v>
      </c>
      <c r="G34" s="2">
        <f t="shared" si="5"/>
        <v>258.06221540172652</v>
      </c>
      <c r="H34" s="2">
        <f t="shared" si="13"/>
        <v>262.11760303829368</v>
      </c>
      <c r="I34" s="1">
        <f t="shared" si="0"/>
        <v>3</v>
      </c>
      <c r="J34" s="1">
        <f t="shared" si="1"/>
        <v>-7.25</v>
      </c>
      <c r="K34" s="1">
        <f t="shared" si="2"/>
        <v>3</v>
      </c>
      <c r="L34" s="1">
        <f t="shared" si="4"/>
        <v>0</v>
      </c>
      <c r="M34" s="1">
        <f t="shared" si="3"/>
        <v>3</v>
      </c>
      <c r="N34" s="3">
        <f t="shared" si="14"/>
        <v>59.441481319782525</v>
      </c>
      <c r="O34" s="3">
        <f t="shared" si="15"/>
        <v>10.333792628692937</v>
      </c>
      <c r="P34" s="3">
        <f t="shared" si="16"/>
        <v>26.842095202537976</v>
      </c>
      <c r="Q34" s="2">
        <f t="shared" si="17"/>
        <v>17.384816796706883</v>
      </c>
      <c r="R34" s="2">
        <f t="shared" si="18"/>
        <v>45.15717745682214</v>
      </c>
      <c r="S34" s="2">
        <f t="shared" si="19"/>
        <v>44.40594034711031</v>
      </c>
      <c r="T34" s="2">
        <f t="shared" si="20"/>
        <v>21.290350284824367</v>
      </c>
    </row>
    <row r="35" spans="1:20">
      <c r="A35">
        <v>19770719</v>
      </c>
      <c r="B35"/>
      <c r="C35">
        <v>254.25</v>
      </c>
      <c r="D35">
        <v>252.75</v>
      </c>
      <c r="E35">
        <v>253.75</v>
      </c>
      <c r="F35" s="2" t="e">
        <f>D35-ROUNDUP(AVERAGE(#REF!)*2,0)</f>
        <v>#REF!</v>
      </c>
      <c r="G35" s="2">
        <f t="shared" si="5"/>
        <v>257.39879764761474</v>
      </c>
      <c r="H35" s="2">
        <f t="shared" si="13"/>
        <v>261.49778059101266</v>
      </c>
      <c r="I35" s="1">
        <f t="shared" si="0"/>
        <v>4.5</v>
      </c>
      <c r="J35" s="1">
        <f t="shared" si="1"/>
        <v>4.25</v>
      </c>
      <c r="K35" s="1">
        <f t="shared" si="2"/>
        <v>-5.75</v>
      </c>
      <c r="L35" s="1">
        <f t="shared" si="4"/>
        <v>4.25</v>
      </c>
      <c r="M35" s="1">
        <f t="shared" si="3"/>
        <v>0</v>
      </c>
      <c r="N35" s="3">
        <f t="shared" si="14"/>
        <v>59.695661225512346</v>
      </c>
      <c r="O35" s="3">
        <f t="shared" si="15"/>
        <v>13.845664583786299</v>
      </c>
      <c r="P35" s="3">
        <f t="shared" si="16"/>
        <v>24.924802688070979</v>
      </c>
      <c r="Q35" s="2">
        <f t="shared" si="17"/>
        <v>23.193753615495641</v>
      </c>
      <c r="R35" s="2">
        <f t="shared" si="18"/>
        <v>41.753122716762505</v>
      </c>
      <c r="S35" s="2">
        <f t="shared" si="19"/>
        <v>28.576230527731632</v>
      </c>
      <c r="T35" s="2">
        <f t="shared" si="20"/>
        <v>21.810770302174888</v>
      </c>
    </row>
    <row r="36" spans="1:20">
      <c r="A36">
        <v>19770720</v>
      </c>
      <c r="B36"/>
      <c r="C36">
        <v>254</v>
      </c>
      <c r="D36">
        <v>250.5</v>
      </c>
      <c r="E36">
        <v>251.25</v>
      </c>
      <c r="F36" s="2" t="e">
        <f>D36-ROUNDUP(AVERAGE(#REF!)*2,0)</f>
        <v>#REF!</v>
      </c>
      <c r="G36" s="2">
        <f t="shared" si="5"/>
        <v>256.45282877875093</v>
      </c>
      <c r="H36" s="2">
        <f t="shared" si="13"/>
        <v>260.73868573241913</v>
      </c>
      <c r="I36" s="1">
        <f t="shared" si="0"/>
        <v>3.5</v>
      </c>
      <c r="J36" s="1">
        <f t="shared" si="1"/>
        <v>-0.25</v>
      </c>
      <c r="K36" s="1">
        <f t="shared" si="2"/>
        <v>2.25</v>
      </c>
      <c r="L36" s="1">
        <f t="shared" si="4"/>
        <v>0</v>
      </c>
      <c r="M36" s="1">
        <f t="shared" si="3"/>
        <v>2.25</v>
      </c>
      <c r="N36" s="3">
        <f t="shared" si="14"/>
        <v>58.931685423690034</v>
      </c>
      <c r="O36" s="3">
        <f t="shared" si="15"/>
        <v>12.856688542087277</v>
      </c>
      <c r="P36" s="3">
        <f t="shared" si="16"/>
        <v>25.394459638923053</v>
      </c>
      <c r="Q36" s="2">
        <f t="shared" si="17"/>
        <v>21.816258010701656</v>
      </c>
      <c r="R36" s="2">
        <f t="shared" si="18"/>
        <v>43.09135137803932</v>
      </c>
      <c r="S36" s="2">
        <f t="shared" si="19"/>
        <v>32.777502619019721</v>
      </c>
      <c r="T36" s="2">
        <f t="shared" si="20"/>
        <v>22.594108324806662</v>
      </c>
    </row>
    <row r="37" spans="1:20">
      <c r="A37">
        <v>19770721</v>
      </c>
      <c r="B37"/>
      <c r="C37">
        <v>253.25</v>
      </c>
      <c r="D37">
        <v>250.25</v>
      </c>
      <c r="E37">
        <v>250.5</v>
      </c>
      <c r="F37" s="2" t="e">
        <f>D37-ROUNDUP(AVERAGE(#REF!)*2,0)</f>
        <v>#REF!</v>
      </c>
      <c r="G37" s="2">
        <f t="shared" si="5"/>
        <v>255.5370089666354</v>
      </c>
      <c r="H37" s="2">
        <f t="shared" si="13"/>
        <v>259.98026456705475</v>
      </c>
      <c r="I37" s="1">
        <f t="shared" si="0"/>
        <v>3</v>
      </c>
      <c r="J37" s="1">
        <f t="shared" si="1"/>
        <v>-0.75</v>
      </c>
      <c r="K37" s="1">
        <f t="shared" si="2"/>
        <v>0.25</v>
      </c>
      <c r="L37" s="1">
        <f t="shared" si="4"/>
        <v>0</v>
      </c>
      <c r="M37" s="1">
        <f t="shared" si="3"/>
        <v>0.25</v>
      </c>
      <c r="N37" s="3">
        <f t="shared" si="14"/>
        <v>57.722279321997888</v>
      </c>
      <c r="O37" s="3">
        <f t="shared" si="15"/>
        <v>11.9383536462239</v>
      </c>
      <c r="P37" s="3">
        <f t="shared" si="16"/>
        <v>23.830569664714265</v>
      </c>
      <c r="Q37" s="2">
        <f t="shared" si="17"/>
        <v>20.68240164188078</v>
      </c>
      <c r="R37" s="2">
        <f t="shared" si="18"/>
        <v>41.284872920173243</v>
      </c>
      <c r="S37" s="2">
        <f t="shared" si="19"/>
        <v>33.247341316683453</v>
      </c>
      <c r="T37" s="2">
        <f t="shared" si="20"/>
        <v>23.355053538512148</v>
      </c>
    </row>
    <row r="38" spans="1:20">
      <c r="A38">
        <v>19770722</v>
      </c>
      <c r="B38"/>
      <c r="C38">
        <v>253.25</v>
      </c>
      <c r="D38">
        <v>251</v>
      </c>
      <c r="E38">
        <v>253</v>
      </c>
      <c r="F38" s="2" t="e">
        <f>D38-ROUNDUP(AVERAGE(#REF!)*2,0)</f>
        <v>#REF!</v>
      </c>
      <c r="G38" s="2">
        <f t="shared" si="5"/>
        <v>255.14669989484531</v>
      </c>
      <c r="H38" s="2">
        <f t="shared" si="13"/>
        <v>259.46320793245809</v>
      </c>
      <c r="I38" s="1">
        <f t="shared" si="0"/>
        <v>2.75</v>
      </c>
      <c r="J38" s="1">
        <f t="shared" si="1"/>
        <v>0</v>
      </c>
      <c r="K38" s="1">
        <f t="shared" si="2"/>
        <v>-0.75</v>
      </c>
      <c r="L38" s="1">
        <f t="shared" si="4"/>
        <v>0</v>
      </c>
      <c r="M38" s="1">
        <f t="shared" si="3"/>
        <v>0</v>
      </c>
      <c r="N38" s="3">
        <f t="shared" si="14"/>
        <v>56.349259370426608</v>
      </c>
      <c r="O38" s="3">
        <f t="shared" si="15"/>
        <v>11.085614100065051</v>
      </c>
      <c r="P38" s="3">
        <f t="shared" si="16"/>
        <v>22.128386117234676</v>
      </c>
      <c r="Q38" s="2">
        <f t="shared" si="17"/>
        <v>19.673043131216446</v>
      </c>
      <c r="R38" s="2">
        <f t="shared" si="18"/>
        <v>39.2700567220732</v>
      </c>
      <c r="S38" s="2">
        <f t="shared" si="19"/>
        <v>33.247341316683453</v>
      </c>
      <c r="T38" s="2">
        <f t="shared" si="20"/>
        <v>24.061645522667241</v>
      </c>
    </row>
    <row r="39" spans="1:20">
      <c r="A39">
        <v>19770725</v>
      </c>
      <c r="B39"/>
      <c r="C39">
        <v>251.75</v>
      </c>
      <c r="D39">
        <v>250.5</v>
      </c>
      <c r="E39">
        <v>251.5</v>
      </c>
      <c r="F39" s="2" t="e">
        <f>D39-ROUNDUP(AVERAGE(#REF!)*2,0)</f>
        <v>#REF!</v>
      </c>
      <c r="G39" s="2">
        <f t="shared" si="5"/>
        <v>254.58566914179221</v>
      </c>
      <c r="H39" s="2">
        <f t="shared" si="13"/>
        <v>258.87334067820194</v>
      </c>
      <c r="I39" s="1">
        <f t="shared" si="0"/>
        <v>2.5</v>
      </c>
      <c r="J39" s="1">
        <f t="shared" si="1"/>
        <v>-1.5</v>
      </c>
      <c r="K39" s="1">
        <f t="shared" si="2"/>
        <v>0.5</v>
      </c>
      <c r="L39" s="1">
        <f t="shared" si="4"/>
        <v>0</v>
      </c>
      <c r="M39" s="1">
        <f t="shared" si="3"/>
        <v>0.5</v>
      </c>
      <c r="N39" s="3">
        <f t="shared" si="14"/>
        <v>54.824312272538997</v>
      </c>
      <c r="O39" s="3">
        <f t="shared" si="15"/>
        <v>10.293784521488975</v>
      </c>
      <c r="P39" s="3">
        <f t="shared" si="16"/>
        <v>21.047787108860771</v>
      </c>
      <c r="Q39" s="2">
        <f t="shared" si="17"/>
        <v>18.775948287900437</v>
      </c>
      <c r="R39" s="2">
        <f t="shared" si="18"/>
        <v>38.391338142518599</v>
      </c>
      <c r="S39" s="2">
        <f t="shared" si="19"/>
        <v>34.312263322998483</v>
      </c>
      <c r="T39" s="2">
        <f t="shared" si="20"/>
        <v>24.793832508405188</v>
      </c>
    </row>
    <row r="40" spans="1:20">
      <c r="A40">
        <v>19770726</v>
      </c>
      <c r="B40"/>
      <c r="C40">
        <v>253</v>
      </c>
      <c r="D40">
        <v>249.5</v>
      </c>
      <c r="E40">
        <v>250</v>
      </c>
      <c r="F40" s="2" t="e">
        <f>D40-ROUNDUP(AVERAGE(#REF!)*2,0)</f>
        <v>#REF!</v>
      </c>
      <c r="G40" s="2">
        <f t="shared" si="5"/>
        <v>253.88018158151647</v>
      </c>
      <c r="H40" s="2">
        <f t="shared" si="13"/>
        <v>258.21605618352032</v>
      </c>
      <c r="I40" s="1">
        <f t="shared" si="0"/>
        <v>3.5</v>
      </c>
      <c r="J40" s="1">
        <f t="shared" si="1"/>
        <v>1.25</v>
      </c>
      <c r="K40" s="1">
        <f t="shared" si="2"/>
        <v>1</v>
      </c>
      <c r="L40" s="1">
        <f t="shared" si="4"/>
        <v>1.25</v>
      </c>
      <c r="M40" s="1">
        <f t="shared" si="3"/>
        <v>0</v>
      </c>
      <c r="N40" s="3">
        <f t="shared" si="14"/>
        <v>54.408289967357639</v>
      </c>
      <c r="O40" s="3">
        <f t="shared" si="15"/>
        <v>10.808514198525478</v>
      </c>
      <c r="P40" s="3">
        <f t="shared" si="16"/>
        <v>19.544373743942145</v>
      </c>
      <c r="Q40" s="2">
        <f t="shared" si="17"/>
        <v>19.865564981016803</v>
      </c>
      <c r="R40" s="2">
        <f t="shared" si="18"/>
        <v>35.921683544305161</v>
      </c>
      <c r="S40" s="2">
        <f t="shared" si="19"/>
        <v>28.780983087919182</v>
      </c>
      <c r="T40" s="2">
        <f t="shared" si="20"/>
        <v>25.078628978370478</v>
      </c>
    </row>
    <row r="41" spans="1:20">
      <c r="A41">
        <v>19770727</v>
      </c>
      <c r="B41"/>
      <c r="C41">
        <v>251.5</v>
      </c>
      <c r="D41">
        <v>245.25</v>
      </c>
      <c r="E41">
        <v>245.75</v>
      </c>
      <c r="F41" s="2" t="e">
        <f>D41-ROUNDUP(AVERAGE(#REF!)*2,0)</f>
        <v>#REF!</v>
      </c>
      <c r="G41" s="2">
        <f t="shared" si="5"/>
        <v>252.62938441512932</v>
      </c>
      <c r="H41" s="2">
        <f t="shared" si="13"/>
        <v>257.29264461437066</v>
      </c>
      <c r="I41" s="1">
        <f t="shared" si="0"/>
        <v>6.25</v>
      </c>
      <c r="J41" s="1">
        <f t="shared" si="1"/>
        <v>-1.5</v>
      </c>
      <c r="K41" s="1">
        <f t="shared" si="2"/>
        <v>4.25</v>
      </c>
      <c r="L41" s="1">
        <f t="shared" si="4"/>
        <v>0</v>
      </c>
      <c r="M41" s="1">
        <f t="shared" si="3"/>
        <v>4.25</v>
      </c>
      <c r="N41" s="3">
        <f t="shared" si="14"/>
        <v>56.771983541117805</v>
      </c>
      <c r="O41" s="3">
        <f t="shared" si="15"/>
        <v>10.036477470059372</v>
      </c>
      <c r="P41" s="3">
        <f t="shared" si="16"/>
        <v>22.398347047946277</v>
      </c>
      <c r="Q41" s="2">
        <f t="shared" si="17"/>
        <v>17.678574613815158</v>
      </c>
      <c r="R41" s="2">
        <f t="shared" si="18"/>
        <v>39.453169769423333</v>
      </c>
      <c r="S41" s="2">
        <f t="shared" si="19"/>
        <v>38.11295347389477</v>
      </c>
      <c r="T41" s="2">
        <f t="shared" si="20"/>
        <v>26.009652156622217</v>
      </c>
    </row>
    <row r="42" spans="1:20">
      <c r="A42">
        <v>19770728</v>
      </c>
      <c r="B42"/>
      <c r="C42">
        <v>246.25</v>
      </c>
      <c r="D42">
        <v>240</v>
      </c>
      <c r="E42">
        <v>242.75</v>
      </c>
      <c r="F42" s="2" t="e">
        <f>D42-ROUNDUP(AVERAGE(#REF!)*2,0)</f>
        <v>#REF!</v>
      </c>
      <c r="G42" s="2">
        <f t="shared" si="5"/>
        <v>251.10947912049403</v>
      </c>
      <c r="H42" s="2">
        <f t="shared" si="13"/>
        <v>256.21541167997282</v>
      </c>
      <c r="I42" s="1">
        <f t="shared" si="0"/>
        <v>6.25</v>
      </c>
      <c r="J42" s="1">
        <f t="shared" si="1"/>
        <v>-5.25</v>
      </c>
      <c r="K42" s="1">
        <f t="shared" si="2"/>
        <v>5.25</v>
      </c>
      <c r="L42" s="1">
        <f t="shared" si="4"/>
        <v>0</v>
      </c>
      <c r="M42" s="1">
        <f t="shared" si="3"/>
        <v>5.25</v>
      </c>
      <c r="N42" s="3">
        <f t="shared" si="14"/>
        <v>58.966841859609389</v>
      </c>
      <c r="O42" s="3">
        <f t="shared" si="15"/>
        <v>9.319586222197989</v>
      </c>
      <c r="P42" s="3">
        <f t="shared" si="16"/>
        <v>26.048465115950115</v>
      </c>
      <c r="Q42" s="2">
        <f t="shared" si="17"/>
        <v>15.804791181434529</v>
      </c>
      <c r="R42" s="2">
        <f t="shared" si="18"/>
        <v>44.174767198771377</v>
      </c>
      <c r="S42" s="2">
        <f t="shared" si="19"/>
        <v>47.299407970798491</v>
      </c>
      <c r="T42" s="2">
        <f t="shared" si="20"/>
        <v>27.530349000491949</v>
      </c>
    </row>
    <row r="43" spans="1:20">
      <c r="A43">
        <v>19770729</v>
      </c>
      <c r="B43"/>
      <c r="C43">
        <v>244.25</v>
      </c>
      <c r="D43">
        <v>241.25</v>
      </c>
      <c r="E43">
        <v>243.5</v>
      </c>
      <c r="F43" s="2" t="e">
        <f>D43-ROUNDUP(AVERAGE(#REF!)*2,0)</f>
        <v>#REF!</v>
      </c>
      <c r="G43" s="2">
        <f t="shared" si="5"/>
        <v>249.9387900250334</v>
      </c>
      <c r="H43" s="2">
        <f t="shared" si="13"/>
        <v>255.27352933330818</v>
      </c>
      <c r="I43" s="1">
        <f t="shared" si="0"/>
        <v>3</v>
      </c>
      <c r="J43" s="1">
        <f t="shared" si="1"/>
        <v>-2</v>
      </c>
      <c r="K43" s="1">
        <f t="shared" si="2"/>
        <v>-1.25</v>
      </c>
      <c r="L43" s="1">
        <f t="shared" si="4"/>
        <v>0</v>
      </c>
      <c r="M43" s="1">
        <f t="shared" si="3"/>
        <v>0</v>
      </c>
      <c r="N43" s="3">
        <f t="shared" si="14"/>
        <v>57.754924583923007</v>
      </c>
      <c r="O43" s="3">
        <f t="shared" si="15"/>
        <v>8.6539014920409905</v>
      </c>
      <c r="P43" s="3">
        <f t="shared" si="16"/>
        <v>24.187860464810822</v>
      </c>
      <c r="Q43" s="2">
        <f t="shared" si="17"/>
        <v>14.983833074643025</v>
      </c>
      <c r="R43" s="2">
        <f t="shared" si="18"/>
        <v>41.880169767451989</v>
      </c>
      <c r="S43" s="2">
        <f t="shared" si="19"/>
        <v>47.299407970798484</v>
      </c>
      <c r="T43" s="2">
        <f t="shared" si="20"/>
        <v>28.942424641228133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18"/>
  <conditionalFormatting sqref="G36:G43">
    <cfRule type="cellIs" dxfId="15" priority="60" operator="lessThan">
      <formula>G35</formula>
    </cfRule>
    <cfRule type="cellIs" dxfId="14" priority="61" operator="greaterThan">
      <formula>G35</formula>
    </cfRule>
  </conditionalFormatting>
  <conditionalFormatting sqref="F17:F43">
    <cfRule type="cellIs" dxfId="13" priority="53" operator="greaterThan">
      <formula>D18</formula>
    </cfRule>
  </conditionalFormatting>
  <conditionalFormatting sqref="T1:T1048576">
    <cfRule type="cellIs" dxfId="12" priority="34" operator="greaterThan">
      <formula>30</formula>
    </cfRule>
  </conditionalFormatting>
  <conditionalFormatting sqref="H36:H43">
    <cfRule type="cellIs" dxfId="11" priority="27" operator="lessThan">
      <formula>G36</formula>
    </cfRule>
    <cfRule type="cellIs" dxfId="10" priority="28" operator="greaterThan">
      <formula>G36</formula>
    </cfRule>
  </conditionalFormatting>
  <conditionalFormatting sqref="H37:H43">
    <cfRule type="cellIs" dxfId="9" priority="25" operator="lessThan">
      <formula>G37</formula>
    </cfRule>
    <cfRule type="cellIs" dxfId="8" priority="26" operator="greaterThan">
      <formula>$G$36</formula>
    </cfRule>
  </conditionalFormatting>
  <dataValidations disablePrompts="1" count="2">
    <dataValidation imeMode="off" allowBlank="1" showInputMessage="1" showErrorMessage="1" sqref="W1:AA1048576"/>
    <dataValidation imeMode="hiragana" allowBlank="1" showInputMessage="1" showErrorMessage="1" sqref="V1:V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4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3" sqref="A43"/>
    </sheetView>
  </sheetViews>
  <sheetFormatPr defaultRowHeight="11.25"/>
  <cols>
    <col min="1" max="1" width="10" style="1" bestFit="1" customWidth="1"/>
    <col min="2" max="4" width="9.33203125" style="1"/>
    <col min="5" max="5" width="9.33203125" style="1" customWidth="1"/>
    <col min="6" max="6" width="10.5" style="2" hidden="1" customWidth="1"/>
    <col min="7" max="8" width="8" style="2" hidden="1" customWidth="1"/>
    <col min="9" max="9" width="10" style="1" bestFit="1" customWidth="1"/>
    <col min="10" max="10" width="7" style="1" customWidth="1"/>
    <col min="11" max="13" width="7.33203125" style="1" customWidth="1"/>
    <col min="14" max="16" width="7.33203125" style="3" customWidth="1"/>
    <col min="17" max="17" width="7" style="2" customWidth="1"/>
    <col min="18" max="18" width="7.33203125" style="2" customWidth="1"/>
    <col min="19" max="19" width="5.6640625" style="2" customWidth="1"/>
    <col min="20" max="20" width="7.83203125" style="1" customWidth="1"/>
    <col min="21" max="21" width="54.1640625" style="1" bestFit="1" customWidth="1"/>
    <col min="22" max="23" width="6" style="1" bestFit="1" customWidth="1"/>
    <col min="24" max="24" width="10" style="2" bestFit="1" customWidth="1"/>
    <col min="25" max="16384" width="9.33203125" style="1"/>
  </cols>
  <sheetData>
    <row r="1" spans="1:31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8</v>
      </c>
      <c r="J1" s="1" t="s">
        <v>13</v>
      </c>
      <c r="K1" s="2" t="s">
        <v>14</v>
      </c>
      <c r="L1" s="2" t="s">
        <v>9</v>
      </c>
      <c r="M1" s="2" t="s">
        <v>10</v>
      </c>
      <c r="N1" s="3" t="s">
        <v>28</v>
      </c>
      <c r="O1" s="3" t="s">
        <v>26</v>
      </c>
      <c r="P1" s="3" t="s">
        <v>27</v>
      </c>
      <c r="Q1" s="2" t="s">
        <v>11</v>
      </c>
      <c r="R1" s="2" t="s">
        <v>12</v>
      </c>
      <c r="S1" s="2" t="s">
        <v>15</v>
      </c>
      <c r="T1" s="2" t="s">
        <v>16</v>
      </c>
      <c r="V1" s="2" t="s">
        <v>22</v>
      </c>
      <c r="W1" s="2" t="s">
        <v>17</v>
      </c>
      <c r="X1" s="2" t="s">
        <v>18</v>
      </c>
      <c r="Y1" s="1" t="s">
        <v>20</v>
      </c>
      <c r="Z1" s="1" t="s">
        <v>7</v>
      </c>
      <c r="AA1" s="1" t="s">
        <v>21</v>
      </c>
      <c r="AC1" s="1" t="s">
        <v>23</v>
      </c>
      <c r="AD1" s="1" t="s">
        <v>24</v>
      </c>
      <c r="AE1" s="1" t="s">
        <v>25</v>
      </c>
    </row>
    <row r="2" spans="1:31">
      <c r="A2">
        <v>20110901</v>
      </c>
      <c r="B2">
        <v>165</v>
      </c>
      <c r="C2">
        <v>168</v>
      </c>
      <c r="D2">
        <v>163</v>
      </c>
      <c r="E2">
        <v>165</v>
      </c>
    </row>
    <row r="3" spans="1:31">
      <c r="A3">
        <v>20110902</v>
      </c>
      <c r="B3">
        <v>163</v>
      </c>
      <c r="C3">
        <v>165</v>
      </c>
      <c r="D3">
        <v>159</v>
      </c>
      <c r="E3">
        <v>162</v>
      </c>
      <c r="I3" s="1">
        <f t="shared" ref="I3:I43" si="0">MAX(ABS(C3-D3),ABS(E2-C3),ABS(E2-D3))</f>
        <v>6</v>
      </c>
      <c r="J3" s="1">
        <f t="shared" ref="J3:J43" si="1">C3-C2</f>
        <v>-3</v>
      </c>
      <c r="K3" s="1">
        <f t="shared" ref="K3:K43" si="2">D2-D3</f>
        <v>4</v>
      </c>
      <c r="L3" s="1">
        <f>IF(AND(J3&lt;0,K3&lt;0),0,IF(J3&gt;K3,J3,IF(K3&gt;J3,0,IF(J3=K3,0))))</f>
        <v>0</v>
      </c>
      <c r="M3" s="1">
        <f>IF(AND(J3&lt;0,K3&lt;0),0,IF(J3&gt;K3,0,IF(J3&lt;K3,K3,IF(J3=K3,0))))</f>
        <v>4</v>
      </c>
    </row>
    <row r="4" spans="1:31">
      <c r="A4">
        <v>20110905</v>
      </c>
      <c r="B4">
        <v>159</v>
      </c>
      <c r="C4">
        <v>160</v>
      </c>
      <c r="D4">
        <v>153</v>
      </c>
      <c r="E4">
        <v>154</v>
      </c>
      <c r="I4" s="1">
        <f t="shared" si="0"/>
        <v>9</v>
      </c>
      <c r="J4" s="1">
        <f t="shared" si="1"/>
        <v>-5</v>
      </c>
      <c r="K4" s="1">
        <f t="shared" si="2"/>
        <v>6</v>
      </c>
      <c r="L4" s="1">
        <f>IF(AND(J4&lt;0,K4&lt;0),0,IF(J4&gt;K4,J4,IF(K4&gt;J4,0,IF(J4=K4,0))))</f>
        <v>0</v>
      </c>
      <c r="M4" s="1">
        <f t="shared" ref="M4:M43" si="3">IF(AND(J4&lt;0,K4&lt;0),0,IF(J4&gt;K4,0,IF(J4&lt;K4,K4,IF(J4=K4,0))))</f>
        <v>6</v>
      </c>
    </row>
    <row r="5" spans="1:31">
      <c r="A5">
        <v>20110906</v>
      </c>
      <c r="B5">
        <v>151</v>
      </c>
      <c r="C5">
        <v>153</v>
      </c>
      <c r="D5">
        <v>147</v>
      </c>
      <c r="E5">
        <v>147</v>
      </c>
      <c r="I5" s="1">
        <f t="shared" si="0"/>
        <v>7</v>
      </c>
      <c r="J5" s="1">
        <f t="shared" si="1"/>
        <v>-7</v>
      </c>
      <c r="K5" s="1">
        <f t="shared" si="2"/>
        <v>6</v>
      </c>
      <c r="L5" s="1">
        <f t="shared" ref="L5:L43" si="4">IF(AND(J5&lt;0,K5&lt;0),0,IF(J5&gt;K5,J5,IF(K5&gt;J5,0,IF(J5=K5,0))))</f>
        <v>0</v>
      </c>
      <c r="M5" s="1">
        <f t="shared" si="3"/>
        <v>6</v>
      </c>
    </row>
    <row r="6" spans="1:31">
      <c r="A6">
        <v>20110907</v>
      </c>
      <c r="B6">
        <v>152</v>
      </c>
      <c r="C6">
        <v>153</v>
      </c>
      <c r="D6">
        <v>150</v>
      </c>
      <c r="E6">
        <v>152</v>
      </c>
      <c r="I6" s="1">
        <f t="shared" si="0"/>
        <v>6</v>
      </c>
      <c r="J6" s="1">
        <f t="shared" si="1"/>
        <v>0</v>
      </c>
      <c r="K6" s="1">
        <f t="shared" si="2"/>
        <v>-3</v>
      </c>
      <c r="L6" s="1">
        <f t="shared" si="4"/>
        <v>0</v>
      </c>
      <c r="M6" s="1">
        <f t="shared" si="3"/>
        <v>0</v>
      </c>
    </row>
    <row r="7" spans="1:31">
      <c r="A7">
        <v>20110908</v>
      </c>
      <c r="B7">
        <v>156</v>
      </c>
      <c r="C7">
        <v>157</v>
      </c>
      <c r="D7">
        <v>150</v>
      </c>
      <c r="E7">
        <v>151</v>
      </c>
      <c r="I7" s="1">
        <f t="shared" si="0"/>
        <v>7</v>
      </c>
      <c r="J7" s="1">
        <f t="shared" si="1"/>
        <v>4</v>
      </c>
      <c r="K7" s="1">
        <f t="shared" si="2"/>
        <v>0</v>
      </c>
      <c r="L7" s="1">
        <f t="shared" si="4"/>
        <v>4</v>
      </c>
      <c r="M7" s="1">
        <f t="shared" si="3"/>
        <v>0</v>
      </c>
    </row>
    <row r="8" spans="1:31">
      <c r="A8">
        <v>20110909</v>
      </c>
      <c r="B8">
        <v>149</v>
      </c>
      <c r="C8">
        <v>152</v>
      </c>
      <c r="D8">
        <v>147</v>
      </c>
      <c r="E8">
        <v>147</v>
      </c>
      <c r="I8" s="1">
        <f t="shared" si="0"/>
        <v>5</v>
      </c>
      <c r="J8" s="1">
        <f t="shared" si="1"/>
        <v>-5</v>
      </c>
      <c r="K8" s="1">
        <f t="shared" si="2"/>
        <v>3</v>
      </c>
      <c r="L8" s="1">
        <f t="shared" si="4"/>
        <v>0</v>
      </c>
      <c r="M8" s="1">
        <f t="shared" si="3"/>
        <v>3</v>
      </c>
    </row>
    <row r="9" spans="1:31">
      <c r="A9">
        <v>20110912</v>
      </c>
      <c r="B9">
        <v>144</v>
      </c>
      <c r="C9">
        <v>147</v>
      </c>
      <c r="D9">
        <v>140</v>
      </c>
      <c r="E9">
        <v>145</v>
      </c>
      <c r="I9" s="1">
        <f t="shared" si="0"/>
        <v>7</v>
      </c>
      <c r="J9" s="1">
        <f t="shared" si="1"/>
        <v>-5</v>
      </c>
      <c r="K9" s="1">
        <f t="shared" si="2"/>
        <v>7</v>
      </c>
      <c r="L9" s="1">
        <f t="shared" si="4"/>
        <v>0</v>
      </c>
      <c r="M9" s="1">
        <f t="shared" si="3"/>
        <v>7</v>
      </c>
    </row>
    <row r="10" spans="1:31">
      <c r="A10">
        <v>20110913</v>
      </c>
      <c r="B10">
        <v>145</v>
      </c>
      <c r="C10">
        <v>148</v>
      </c>
      <c r="D10">
        <v>142</v>
      </c>
      <c r="E10">
        <v>145</v>
      </c>
      <c r="I10" s="1">
        <f t="shared" si="0"/>
        <v>6</v>
      </c>
      <c r="J10" s="1">
        <f t="shared" si="1"/>
        <v>1</v>
      </c>
      <c r="K10" s="1">
        <f t="shared" si="2"/>
        <v>-2</v>
      </c>
      <c r="L10" s="1">
        <f t="shared" si="4"/>
        <v>1</v>
      </c>
      <c r="M10" s="1">
        <f t="shared" si="3"/>
        <v>0</v>
      </c>
    </row>
    <row r="11" spans="1:31">
      <c r="A11">
        <v>20110914</v>
      </c>
      <c r="B11">
        <v>147</v>
      </c>
      <c r="C11">
        <v>151</v>
      </c>
      <c r="D11">
        <v>144</v>
      </c>
      <c r="E11">
        <v>146</v>
      </c>
      <c r="I11" s="1">
        <f t="shared" si="0"/>
        <v>7</v>
      </c>
      <c r="J11" s="1">
        <f t="shared" si="1"/>
        <v>3</v>
      </c>
      <c r="K11" s="1">
        <f t="shared" si="2"/>
        <v>-2</v>
      </c>
      <c r="L11" s="1">
        <f t="shared" si="4"/>
        <v>3</v>
      </c>
      <c r="M11" s="1">
        <f t="shared" si="3"/>
        <v>0</v>
      </c>
    </row>
    <row r="12" spans="1:31">
      <c r="A12">
        <v>20110915</v>
      </c>
      <c r="B12">
        <v>150</v>
      </c>
      <c r="C12">
        <v>151</v>
      </c>
      <c r="D12">
        <v>148</v>
      </c>
      <c r="E12">
        <v>149</v>
      </c>
      <c r="I12" s="1">
        <f t="shared" si="0"/>
        <v>5</v>
      </c>
      <c r="J12" s="1">
        <f t="shared" si="1"/>
        <v>0</v>
      </c>
      <c r="K12" s="1">
        <f t="shared" si="2"/>
        <v>-4</v>
      </c>
      <c r="L12" s="1">
        <f t="shared" si="4"/>
        <v>0</v>
      </c>
      <c r="M12" s="1">
        <f t="shared" si="3"/>
        <v>0</v>
      </c>
    </row>
    <row r="13" spans="1:31">
      <c r="A13">
        <v>20110916</v>
      </c>
      <c r="B13">
        <v>151</v>
      </c>
      <c r="C13">
        <v>156</v>
      </c>
      <c r="D13">
        <v>151</v>
      </c>
      <c r="E13">
        <v>154</v>
      </c>
      <c r="G13" s="2">
        <f>AVERAGE(E2:E13)</f>
        <v>151.41666666666666</v>
      </c>
      <c r="I13" s="1">
        <f t="shared" si="0"/>
        <v>7</v>
      </c>
      <c r="J13" s="1">
        <f t="shared" si="1"/>
        <v>5</v>
      </c>
      <c r="K13" s="1">
        <f t="shared" si="2"/>
        <v>-3</v>
      </c>
      <c r="L13" s="1">
        <f t="shared" si="4"/>
        <v>5</v>
      </c>
      <c r="M13" s="1">
        <f t="shared" si="3"/>
        <v>0</v>
      </c>
    </row>
    <row r="14" spans="1:31">
      <c r="A14">
        <v>20110920</v>
      </c>
      <c r="B14">
        <v>151</v>
      </c>
      <c r="C14">
        <v>153</v>
      </c>
      <c r="D14">
        <v>146</v>
      </c>
      <c r="E14">
        <v>149</v>
      </c>
      <c r="G14" s="2">
        <f t="shared" ref="G14:G43" si="5">E14*2/13+G13*(1-2/13)</f>
        <v>151.0448717948718</v>
      </c>
      <c r="I14" s="1">
        <f t="shared" si="0"/>
        <v>8</v>
      </c>
      <c r="J14" s="1">
        <f t="shared" si="1"/>
        <v>-3</v>
      </c>
      <c r="K14" s="1">
        <f t="shared" si="2"/>
        <v>5</v>
      </c>
      <c r="L14" s="1">
        <f t="shared" si="4"/>
        <v>0</v>
      </c>
      <c r="M14" s="1">
        <f t="shared" si="3"/>
        <v>5</v>
      </c>
    </row>
    <row r="15" spans="1:31">
      <c r="A15">
        <v>20110921</v>
      </c>
      <c r="B15">
        <v>147</v>
      </c>
      <c r="C15">
        <v>149</v>
      </c>
      <c r="D15">
        <v>146</v>
      </c>
      <c r="E15">
        <v>148</v>
      </c>
      <c r="G15" s="2">
        <f t="shared" si="5"/>
        <v>150.57642998027612</v>
      </c>
      <c r="I15" s="1">
        <f t="shared" si="0"/>
        <v>3</v>
      </c>
      <c r="J15" s="1">
        <f t="shared" si="1"/>
        <v>-4</v>
      </c>
      <c r="K15" s="1">
        <f t="shared" si="2"/>
        <v>0</v>
      </c>
      <c r="L15" s="1">
        <f t="shared" si="4"/>
        <v>0</v>
      </c>
      <c r="M15" s="1">
        <f t="shared" si="3"/>
        <v>0</v>
      </c>
      <c r="N15" s="3">
        <f>SUM(I3:I15)</f>
        <v>83</v>
      </c>
      <c r="O15" s="3">
        <f>SUM(L3:L15)</f>
        <v>13</v>
      </c>
      <c r="P15" s="3">
        <f>SUM(M3:M15)</f>
        <v>31</v>
      </c>
    </row>
    <row r="16" spans="1:31">
      <c r="A16">
        <v>20110922</v>
      </c>
      <c r="B16">
        <v>145</v>
      </c>
      <c r="C16">
        <v>146</v>
      </c>
      <c r="D16">
        <v>144</v>
      </c>
      <c r="E16">
        <v>145</v>
      </c>
      <c r="G16" s="2">
        <f t="shared" si="5"/>
        <v>149.71851767561824</v>
      </c>
      <c r="I16" s="1">
        <f t="shared" si="0"/>
        <v>4</v>
      </c>
      <c r="J16" s="1">
        <f t="shared" si="1"/>
        <v>-3</v>
      </c>
      <c r="K16" s="1">
        <f t="shared" si="2"/>
        <v>2</v>
      </c>
      <c r="L16" s="1">
        <f t="shared" si="4"/>
        <v>0</v>
      </c>
      <c r="M16" s="1">
        <f t="shared" si="3"/>
        <v>2</v>
      </c>
      <c r="N16" s="3">
        <f>N15-N15/14+I16</f>
        <v>81.071428571428569</v>
      </c>
      <c r="O16" s="3">
        <f>O15-O15/14+L16</f>
        <v>12.071428571428571</v>
      </c>
      <c r="P16" s="3">
        <f>P15-P15/14+M16</f>
        <v>30.785714285714285</v>
      </c>
      <c r="Q16" s="2">
        <f>O16/N16*100</f>
        <v>14.889867841409693</v>
      </c>
      <c r="R16" s="2">
        <f>P16/N16*100</f>
        <v>37.973568281938327</v>
      </c>
      <c r="S16" s="2">
        <f>(ABS(Q16-R16)/(Q16+R16))*100</f>
        <v>43.666666666666657</v>
      </c>
    </row>
    <row r="17" spans="1:20">
      <c r="A17">
        <v>20110926</v>
      </c>
      <c r="B17">
        <v>147</v>
      </c>
      <c r="C17">
        <v>148</v>
      </c>
      <c r="D17">
        <v>140</v>
      </c>
      <c r="E17">
        <v>142</v>
      </c>
      <c r="F17" s="2" t="e">
        <f>D17-ROUNDUP(AVERAGE(#REF!)*2,0)</f>
        <v>#REF!</v>
      </c>
      <c r="G17" s="2">
        <f t="shared" si="5"/>
        <v>148.53105341783083</v>
      </c>
      <c r="I17" s="1">
        <f t="shared" si="0"/>
        <v>8</v>
      </c>
      <c r="J17" s="1">
        <f t="shared" si="1"/>
        <v>2</v>
      </c>
      <c r="K17" s="1">
        <f t="shared" si="2"/>
        <v>4</v>
      </c>
      <c r="L17" s="1">
        <f t="shared" si="4"/>
        <v>0</v>
      </c>
      <c r="M17" s="1">
        <f t="shared" si="3"/>
        <v>4</v>
      </c>
      <c r="N17" s="3">
        <f t="shared" ref="N17:N43" si="6">N16-N16/14+I17</f>
        <v>83.280612244897952</v>
      </c>
      <c r="O17" s="3">
        <f t="shared" ref="O17:P32" si="7">O16-O16/14+L17</f>
        <v>11.209183673469388</v>
      </c>
      <c r="P17" s="3">
        <f t="shared" si="7"/>
        <v>32.586734693877546</v>
      </c>
      <c r="Q17" s="2">
        <f t="shared" ref="Q17:Q43" si="8">O17/N17*100</f>
        <v>13.459535624578816</v>
      </c>
      <c r="R17" s="2">
        <f t="shared" ref="R17:R43" si="9">P17/N17*100</f>
        <v>39.128836610917105</v>
      </c>
      <c r="S17" s="2">
        <f t="shared" ref="S17:S43" si="10">(ABS(Q17-R17)/(Q17+R17))*100</f>
        <v>48.811742777260008</v>
      </c>
    </row>
    <row r="18" spans="1:20">
      <c r="A18">
        <v>20110927</v>
      </c>
      <c r="B18">
        <v>146</v>
      </c>
      <c r="C18">
        <v>147</v>
      </c>
      <c r="D18">
        <v>143</v>
      </c>
      <c r="E18">
        <v>147</v>
      </c>
      <c r="F18" s="2" t="e">
        <f>D18-ROUNDUP(AVERAGE(#REF!)*2,0)</f>
        <v>#REF!</v>
      </c>
      <c r="G18" s="2">
        <f t="shared" si="5"/>
        <v>148.29550673816456</v>
      </c>
      <c r="I18" s="1">
        <f t="shared" si="0"/>
        <v>5</v>
      </c>
      <c r="J18" s="1">
        <f t="shared" si="1"/>
        <v>-1</v>
      </c>
      <c r="K18" s="1">
        <f t="shared" si="2"/>
        <v>-3</v>
      </c>
      <c r="L18" s="1">
        <f t="shared" si="4"/>
        <v>0</v>
      </c>
      <c r="M18" s="1">
        <f t="shared" si="3"/>
        <v>0</v>
      </c>
      <c r="N18" s="3">
        <f t="shared" si="6"/>
        <v>82.331997084548092</v>
      </c>
      <c r="O18" s="3">
        <f t="shared" si="7"/>
        <v>10.408527696793003</v>
      </c>
      <c r="P18" s="3">
        <f t="shared" si="7"/>
        <v>30.259110787172006</v>
      </c>
      <c r="Q18" s="2">
        <f t="shared" si="8"/>
        <v>12.642141652539188</v>
      </c>
      <c r="R18" s="2">
        <f t="shared" si="9"/>
        <v>36.75255290613007</v>
      </c>
      <c r="S18" s="2">
        <f t="shared" si="10"/>
        <v>48.811742777260001</v>
      </c>
    </row>
    <row r="19" spans="1:20">
      <c r="A19">
        <v>20110928</v>
      </c>
      <c r="B19">
        <v>150</v>
      </c>
      <c r="C19">
        <v>155</v>
      </c>
      <c r="D19">
        <v>149</v>
      </c>
      <c r="E19">
        <v>152</v>
      </c>
      <c r="F19" s="2" t="e">
        <f>D19-ROUNDUP(AVERAGE(#REF!)*2,0)</f>
        <v>#REF!</v>
      </c>
      <c r="G19" s="2">
        <f t="shared" si="5"/>
        <v>148.86542877844693</v>
      </c>
      <c r="I19" s="1">
        <f t="shared" si="0"/>
        <v>8</v>
      </c>
      <c r="J19" s="1">
        <f t="shared" si="1"/>
        <v>8</v>
      </c>
      <c r="K19" s="1">
        <f t="shared" si="2"/>
        <v>-6</v>
      </c>
      <c r="L19" s="1">
        <f t="shared" si="4"/>
        <v>8</v>
      </c>
      <c r="M19" s="1">
        <f t="shared" si="3"/>
        <v>0</v>
      </c>
      <c r="N19" s="3">
        <f t="shared" si="6"/>
        <v>84.451140149937515</v>
      </c>
      <c r="O19" s="3">
        <f t="shared" si="7"/>
        <v>17.665061432736358</v>
      </c>
      <c r="P19" s="3">
        <f t="shared" si="7"/>
        <v>28.097745730945434</v>
      </c>
      <c r="Q19" s="2">
        <f t="shared" si="8"/>
        <v>20.917493122500407</v>
      </c>
      <c r="R19" s="2">
        <f t="shared" si="9"/>
        <v>33.271008160528929</v>
      </c>
      <c r="S19" s="2">
        <f t="shared" si="10"/>
        <v>22.797299695567286</v>
      </c>
    </row>
    <row r="20" spans="1:20">
      <c r="A20">
        <v>20110929</v>
      </c>
      <c r="B20">
        <v>150</v>
      </c>
      <c r="C20">
        <v>159</v>
      </c>
      <c r="D20">
        <v>149</v>
      </c>
      <c r="E20">
        <v>158</v>
      </c>
      <c r="F20" s="2" t="e">
        <f>D20-ROUNDUP(AVERAGE(#REF!)*2,0)</f>
        <v>#REF!</v>
      </c>
      <c r="G20" s="2">
        <f t="shared" si="5"/>
        <v>150.27074742791663</v>
      </c>
      <c r="I20" s="1">
        <f t="shared" si="0"/>
        <v>10</v>
      </c>
      <c r="J20" s="1">
        <f t="shared" si="1"/>
        <v>4</v>
      </c>
      <c r="K20" s="1">
        <f t="shared" si="2"/>
        <v>0</v>
      </c>
      <c r="L20" s="1">
        <f t="shared" si="4"/>
        <v>4</v>
      </c>
      <c r="M20" s="1">
        <f t="shared" si="3"/>
        <v>0</v>
      </c>
      <c r="N20" s="3">
        <f t="shared" si="6"/>
        <v>88.418915853513411</v>
      </c>
      <c r="O20" s="3">
        <f t="shared" si="7"/>
        <v>20.403271330398049</v>
      </c>
      <c r="P20" s="3">
        <f t="shared" si="7"/>
        <v>26.09076389302076</v>
      </c>
      <c r="Q20" s="2">
        <f t="shared" si="8"/>
        <v>23.075685936028478</v>
      </c>
      <c r="R20" s="2">
        <f t="shared" si="9"/>
        <v>29.50812463731879</v>
      </c>
      <c r="S20" s="2">
        <f t="shared" si="10"/>
        <v>12.232735952671089</v>
      </c>
    </row>
    <row r="21" spans="1:20">
      <c r="A21">
        <v>20110930</v>
      </c>
      <c r="B21">
        <v>160</v>
      </c>
      <c r="C21">
        <v>163</v>
      </c>
      <c r="D21">
        <v>155</v>
      </c>
      <c r="E21">
        <v>158</v>
      </c>
      <c r="F21" s="2" t="e">
        <f>D21-ROUNDUP(AVERAGE(#REF!)*2,0)</f>
        <v>#REF!</v>
      </c>
      <c r="G21" s="2">
        <f t="shared" si="5"/>
        <v>151.45986320823715</v>
      </c>
      <c r="I21" s="1">
        <f t="shared" si="0"/>
        <v>8</v>
      </c>
      <c r="J21" s="1">
        <f t="shared" si="1"/>
        <v>4</v>
      </c>
      <c r="K21" s="1">
        <f t="shared" si="2"/>
        <v>-6</v>
      </c>
      <c r="L21" s="1">
        <f t="shared" si="4"/>
        <v>4</v>
      </c>
      <c r="M21" s="1">
        <f t="shared" si="3"/>
        <v>0</v>
      </c>
      <c r="N21" s="3">
        <f t="shared" si="6"/>
        <v>90.103279006833887</v>
      </c>
      <c r="O21" s="3">
        <f t="shared" si="7"/>
        <v>22.945894806798186</v>
      </c>
      <c r="P21" s="3">
        <f t="shared" si="7"/>
        <v>24.227137900662136</v>
      </c>
      <c r="Q21" s="2">
        <f t="shared" si="8"/>
        <v>25.466215058674894</v>
      </c>
      <c r="R21" s="2">
        <f t="shared" si="9"/>
        <v>26.888186720512831</v>
      </c>
      <c r="S21" s="2">
        <f t="shared" si="10"/>
        <v>2.716049870716331</v>
      </c>
    </row>
    <row r="22" spans="1:20">
      <c r="A22">
        <v>20111003</v>
      </c>
      <c r="B22">
        <v>153</v>
      </c>
      <c r="C22">
        <v>154</v>
      </c>
      <c r="D22">
        <v>148</v>
      </c>
      <c r="E22">
        <v>149</v>
      </c>
      <c r="F22" s="2" t="e">
        <f>D22-ROUNDUP(AVERAGE(#REF!)*2,0)</f>
        <v>#REF!</v>
      </c>
      <c r="G22" s="2">
        <f t="shared" si="5"/>
        <v>151.08142271466221</v>
      </c>
      <c r="I22" s="1">
        <f t="shared" si="0"/>
        <v>10</v>
      </c>
      <c r="J22" s="1">
        <f t="shared" si="1"/>
        <v>-9</v>
      </c>
      <c r="K22" s="1">
        <f t="shared" si="2"/>
        <v>7</v>
      </c>
      <c r="L22" s="1">
        <f t="shared" si="4"/>
        <v>0</v>
      </c>
      <c r="M22" s="1">
        <f t="shared" si="3"/>
        <v>7</v>
      </c>
      <c r="N22" s="3">
        <f t="shared" si="6"/>
        <v>93.667330506345749</v>
      </c>
      <c r="O22" s="3">
        <f t="shared" si="7"/>
        <v>21.306902320598315</v>
      </c>
      <c r="P22" s="3">
        <f t="shared" si="7"/>
        <v>29.496628050614841</v>
      </c>
      <c r="Q22" s="2">
        <f t="shared" si="8"/>
        <v>22.747421331874961</v>
      </c>
      <c r="R22" s="2">
        <f t="shared" si="9"/>
        <v>31.490838792097865</v>
      </c>
      <c r="S22" s="2">
        <f t="shared" si="10"/>
        <v>16.120387048253402</v>
      </c>
    </row>
    <row r="23" spans="1:20">
      <c r="A23">
        <v>20111004</v>
      </c>
      <c r="B23">
        <v>145</v>
      </c>
      <c r="C23">
        <v>146</v>
      </c>
      <c r="D23">
        <v>142</v>
      </c>
      <c r="E23">
        <v>143</v>
      </c>
      <c r="F23" s="2" t="e">
        <f>D23-ROUNDUP(AVERAGE(#REF!)*2,0)</f>
        <v>#REF!</v>
      </c>
      <c r="G23" s="2">
        <f t="shared" si="5"/>
        <v>149.83812691240649</v>
      </c>
      <c r="I23" s="1">
        <f t="shared" si="0"/>
        <v>7</v>
      </c>
      <c r="J23" s="1">
        <f t="shared" si="1"/>
        <v>-8</v>
      </c>
      <c r="K23" s="1">
        <f t="shared" si="2"/>
        <v>6</v>
      </c>
      <c r="L23" s="1">
        <f t="shared" si="4"/>
        <v>0</v>
      </c>
      <c r="M23" s="1">
        <f t="shared" si="3"/>
        <v>6</v>
      </c>
      <c r="N23" s="3">
        <f t="shared" si="6"/>
        <v>93.976806898749629</v>
      </c>
      <c r="O23" s="3">
        <f t="shared" si="7"/>
        <v>19.784980726269865</v>
      </c>
      <c r="P23" s="3">
        <f t="shared" si="7"/>
        <v>33.389726046999499</v>
      </c>
      <c r="Q23" s="2">
        <f t="shared" si="8"/>
        <v>21.053046362371251</v>
      </c>
      <c r="R23" s="2">
        <f t="shared" si="9"/>
        <v>35.529751593894339</v>
      </c>
      <c r="S23" s="2">
        <f t="shared" si="10"/>
        <v>25.584993592421029</v>
      </c>
    </row>
    <row r="24" spans="1:20">
      <c r="A24">
        <v>20111005</v>
      </c>
      <c r="B24">
        <v>145</v>
      </c>
      <c r="C24">
        <v>147</v>
      </c>
      <c r="D24">
        <v>141</v>
      </c>
      <c r="E24">
        <v>142</v>
      </c>
      <c r="F24" s="2" t="e">
        <f>D24-ROUNDUP(AVERAGE(#REF!)*2,0)</f>
        <v>#REF!</v>
      </c>
      <c r="G24" s="2">
        <f t="shared" si="5"/>
        <v>148.63226123357472</v>
      </c>
      <c r="I24" s="1">
        <f t="shared" si="0"/>
        <v>6</v>
      </c>
      <c r="J24" s="1">
        <f t="shared" si="1"/>
        <v>1</v>
      </c>
      <c r="K24" s="1">
        <f t="shared" si="2"/>
        <v>1</v>
      </c>
      <c r="L24" s="1">
        <f t="shared" si="4"/>
        <v>0</v>
      </c>
      <c r="M24" s="1">
        <f t="shared" si="3"/>
        <v>0</v>
      </c>
      <c r="N24" s="3">
        <f t="shared" si="6"/>
        <v>93.264177834553223</v>
      </c>
      <c r="O24" s="3">
        <f t="shared" si="7"/>
        <v>18.371767817250589</v>
      </c>
      <c r="P24" s="3">
        <f t="shared" si="7"/>
        <v>31.004745615070963</v>
      </c>
      <c r="Q24" s="2">
        <f t="shared" si="8"/>
        <v>19.698632683859973</v>
      </c>
      <c r="R24" s="2">
        <f t="shared" si="9"/>
        <v>33.244002504447202</v>
      </c>
      <c r="S24" s="2">
        <f t="shared" si="10"/>
        <v>25.584993592421025</v>
      </c>
    </row>
    <row r="25" spans="1:20">
      <c r="A25">
        <v>20111006</v>
      </c>
      <c r="B25">
        <v>145</v>
      </c>
      <c r="C25">
        <v>146</v>
      </c>
      <c r="D25">
        <v>143</v>
      </c>
      <c r="E25">
        <v>144</v>
      </c>
      <c r="F25" s="2" t="e">
        <f>D25-ROUNDUP(AVERAGE(#REF!)*2,0)</f>
        <v>#REF!</v>
      </c>
      <c r="G25" s="2">
        <f t="shared" si="5"/>
        <v>147.91960565917861</v>
      </c>
      <c r="I25" s="1">
        <f t="shared" si="0"/>
        <v>4</v>
      </c>
      <c r="J25" s="1">
        <f t="shared" si="1"/>
        <v>-1</v>
      </c>
      <c r="K25" s="1">
        <f t="shared" si="2"/>
        <v>-2</v>
      </c>
      <c r="L25" s="1">
        <f t="shared" si="4"/>
        <v>0</v>
      </c>
      <c r="M25" s="1">
        <f t="shared" si="3"/>
        <v>0</v>
      </c>
      <c r="N25" s="3">
        <f t="shared" si="6"/>
        <v>90.602450846370857</v>
      </c>
      <c r="O25" s="3">
        <f t="shared" si="7"/>
        <v>17.059498687446975</v>
      </c>
      <c r="P25" s="3">
        <f t="shared" si="7"/>
        <v>28.790120928280182</v>
      </c>
      <c r="Q25" s="2">
        <f t="shared" si="8"/>
        <v>18.828959402404845</v>
      </c>
      <c r="R25" s="2">
        <f t="shared" si="9"/>
        <v>31.776315827369682</v>
      </c>
      <c r="S25" s="2">
        <f t="shared" si="10"/>
        <v>25.584993592421025</v>
      </c>
    </row>
    <row r="26" spans="1:20">
      <c r="A26">
        <v>20111007</v>
      </c>
      <c r="B26">
        <v>147</v>
      </c>
      <c r="C26">
        <v>148</v>
      </c>
      <c r="D26">
        <v>144</v>
      </c>
      <c r="E26">
        <v>147</v>
      </c>
      <c r="F26" s="2" t="e">
        <f>D26-ROUNDUP(AVERAGE(#REF!)*2,0)</f>
        <v>#REF!</v>
      </c>
      <c r="G26" s="2">
        <f t="shared" si="5"/>
        <v>147.77812786545883</v>
      </c>
      <c r="I26" s="1">
        <f t="shared" si="0"/>
        <v>4</v>
      </c>
      <c r="J26" s="1">
        <f t="shared" si="1"/>
        <v>2</v>
      </c>
      <c r="K26" s="1">
        <f t="shared" si="2"/>
        <v>-1</v>
      </c>
      <c r="L26" s="1">
        <f t="shared" si="4"/>
        <v>2</v>
      </c>
      <c r="M26" s="1">
        <f t="shared" si="3"/>
        <v>0</v>
      </c>
      <c r="N26" s="3">
        <f t="shared" si="6"/>
        <v>88.130847214487218</v>
      </c>
      <c r="O26" s="3">
        <f t="shared" si="7"/>
        <v>17.840963066915048</v>
      </c>
      <c r="P26" s="3">
        <f t="shared" si="7"/>
        <v>26.733683719117312</v>
      </c>
      <c r="Q26" s="2">
        <f t="shared" si="8"/>
        <v>20.243721274453261</v>
      </c>
      <c r="R26" s="2">
        <f t="shared" si="9"/>
        <v>30.334082292496955</v>
      </c>
      <c r="S26" s="2">
        <f t="shared" si="10"/>
        <v>19.950176374675916</v>
      </c>
    </row>
    <row r="27" spans="1:20">
      <c r="A27">
        <v>20111011</v>
      </c>
      <c r="B27">
        <v>151</v>
      </c>
      <c r="C27">
        <v>158</v>
      </c>
      <c r="D27">
        <v>151</v>
      </c>
      <c r="E27">
        <v>156</v>
      </c>
      <c r="F27" s="2" t="e">
        <f>D27-ROUNDUP(AVERAGE(#REF!)*2,0)</f>
        <v>#REF!</v>
      </c>
      <c r="G27" s="2">
        <f t="shared" si="5"/>
        <v>149.04303127077287</v>
      </c>
      <c r="H27" s="2">
        <f>AVERAGE(E2:E27)</f>
        <v>149.88461538461539</v>
      </c>
      <c r="I27" s="1">
        <f t="shared" si="0"/>
        <v>11</v>
      </c>
      <c r="J27" s="1">
        <f t="shared" si="1"/>
        <v>10</v>
      </c>
      <c r="K27" s="1">
        <f t="shared" si="2"/>
        <v>-7</v>
      </c>
      <c r="L27" s="1">
        <f t="shared" si="4"/>
        <v>10</v>
      </c>
      <c r="M27" s="1">
        <f t="shared" si="3"/>
        <v>0</v>
      </c>
      <c r="N27" s="3">
        <f t="shared" si="6"/>
        <v>92.835786699166704</v>
      </c>
      <c r="O27" s="3">
        <f t="shared" si="7"/>
        <v>26.5666085621354</v>
      </c>
      <c r="P27" s="3">
        <f t="shared" si="7"/>
        <v>24.824134882037505</v>
      </c>
      <c r="Q27" s="2">
        <f t="shared" si="8"/>
        <v>28.616775390964467</v>
      </c>
      <c r="R27" s="2">
        <f t="shared" si="9"/>
        <v>26.739833597231023</v>
      </c>
      <c r="S27" s="2">
        <f t="shared" si="10"/>
        <v>3.3906372302062291</v>
      </c>
    </row>
    <row r="28" spans="1:20">
      <c r="A28">
        <v>20111012</v>
      </c>
      <c r="B28">
        <v>154</v>
      </c>
      <c r="C28">
        <v>157</v>
      </c>
      <c r="D28">
        <v>151</v>
      </c>
      <c r="E28">
        <v>156</v>
      </c>
      <c r="F28" s="2" t="e">
        <f>D28-ROUNDUP(AVERAGE(#REF!)*2,0)</f>
        <v>#REF!</v>
      </c>
      <c r="G28" s="2">
        <f t="shared" si="5"/>
        <v>150.11333415219241</v>
      </c>
      <c r="H28" s="2">
        <f t="shared" ref="H28:H43" si="11">E28*2/27+H27*(1-2/27)</f>
        <v>150.33760683760684</v>
      </c>
      <c r="I28" s="1">
        <f t="shared" si="0"/>
        <v>6</v>
      </c>
      <c r="J28" s="1">
        <f t="shared" si="1"/>
        <v>-1</v>
      </c>
      <c r="K28" s="1">
        <f t="shared" si="2"/>
        <v>0</v>
      </c>
      <c r="L28" s="1">
        <f t="shared" si="4"/>
        <v>0</v>
      </c>
      <c r="M28" s="1">
        <f t="shared" si="3"/>
        <v>0</v>
      </c>
      <c r="N28" s="3">
        <f t="shared" si="6"/>
        <v>92.204659077797658</v>
      </c>
      <c r="O28" s="3">
        <f t="shared" si="7"/>
        <v>24.668993664840013</v>
      </c>
      <c r="P28" s="3">
        <f t="shared" si="7"/>
        <v>23.050982390463396</v>
      </c>
      <c r="Q28" s="2">
        <f t="shared" si="8"/>
        <v>26.754606450011988</v>
      </c>
      <c r="R28" s="2">
        <f t="shared" si="9"/>
        <v>24.999802201984323</v>
      </c>
      <c r="S28" s="2">
        <f t="shared" si="10"/>
        <v>3.3906372302062358</v>
      </c>
    </row>
    <row r="29" spans="1:20">
      <c r="A29">
        <v>20111013</v>
      </c>
      <c r="B29">
        <v>161</v>
      </c>
      <c r="C29">
        <v>165</v>
      </c>
      <c r="D29">
        <v>161</v>
      </c>
      <c r="E29">
        <v>163</v>
      </c>
      <c r="F29" s="2" t="e">
        <f>D29-ROUNDUP(AVERAGE(#REF!)*2,0)</f>
        <v>#REF!</v>
      </c>
      <c r="G29" s="2">
        <f t="shared" si="5"/>
        <v>152.09589812877817</v>
      </c>
      <c r="H29" s="2">
        <f t="shared" si="11"/>
        <v>151.27556188667302</v>
      </c>
      <c r="I29" s="1">
        <f t="shared" si="0"/>
        <v>9</v>
      </c>
      <c r="J29" s="1">
        <f t="shared" si="1"/>
        <v>8</v>
      </c>
      <c r="K29" s="1">
        <f t="shared" si="2"/>
        <v>-10</v>
      </c>
      <c r="L29" s="1">
        <f t="shared" si="4"/>
        <v>8</v>
      </c>
      <c r="M29" s="1">
        <f t="shared" si="3"/>
        <v>0</v>
      </c>
      <c r="N29" s="3">
        <f t="shared" si="6"/>
        <v>94.618612000812107</v>
      </c>
      <c r="O29" s="3">
        <f t="shared" si="7"/>
        <v>30.906922688780011</v>
      </c>
      <c r="P29" s="3">
        <f t="shared" si="7"/>
        <v>21.404483648287439</v>
      </c>
      <c r="Q29" s="2">
        <f t="shared" si="8"/>
        <v>32.664739035185534</v>
      </c>
      <c r="R29" s="2">
        <f t="shared" si="9"/>
        <v>22.621853349638783</v>
      </c>
      <c r="S29" s="2">
        <f t="shared" si="10"/>
        <v>18.165137789001143</v>
      </c>
      <c r="T29" s="2">
        <f>AVERAGE(S16:S29)</f>
        <v>22.629156727839096</v>
      </c>
    </row>
    <row r="30" spans="1:20">
      <c r="A30">
        <v>20111014</v>
      </c>
      <c r="B30">
        <v>163</v>
      </c>
      <c r="C30">
        <v>164</v>
      </c>
      <c r="D30">
        <v>162</v>
      </c>
      <c r="E30">
        <v>164</v>
      </c>
      <c r="F30" s="2" t="e">
        <f>D30-ROUNDUP(AVERAGE(#REF!)*2,0)</f>
        <v>#REF!</v>
      </c>
      <c r="G30" s="2">
        <f t="shared" si="5"/>
        <v>153.92729841665846</v>
      </c>
      <c r="H30" s="2">
        <f t="shared" si="11"/>
        <v>152.21811285803057</v>
      </c>
      <c r="I30" s="1">
        <f t="shared" si="0"/>
        <v>2</v>
      </c>
      <c r="J30" s="1">
        <f t="shared" si="1"/>
        <v>-1</v>
      </c>
      <c r="K30" s="1">
        <f t="shared" si="2"/>
        <v>-1</v>
      </c>
      <c r="L30" s="1">
        <f t="shared" si="4"/>
        <v>0</v>
      </c>
      <c r="M30" s="1">
        <f t="shared" si="3"/>
        <v>0</v>
      </c>
      <c r="N30" s="3">
        <f t="shared" si="6"/>
        <v>89.860139715039807</v>
      </c>
      <c r="O30" s="3">
        <f t="shared" si="7"/>
        <v>28.699285353867154</v>
      </c>
      <c r="P30" s="3">
        <f t="shared" si="7"/>
        <v>19.875591959124051</v>
      </c>
      <c r="Q30" s="2">
        <f t="shared" si="8"/>
        <v>31.937726165212922</v>
      </c>
      <c r="R30" s="2">
        <f t="shared" si="9"/>
        <v>22.118363071938884</v>
      </c>
      <c r="S30" s="2">
        <f t="shared" si="10"/>
        <v>18.165137789001136</v>
      </c>
      <c r="T30" s="2">
        <f>(T29*13+S30)/14</f>
        <v>22.310298232207817</v>
      </c>
    </row>
    <row r="31" spans="1:20">
      <c r="A31">
        <v>20111017</v>
      </c>
      <c r="B31">
        <v>165</v>
      </c>
      <c r="C31">
        <v>167</v>
      </c>
      <c r="D31">
        <v>165</v>
      </c>
      <c r="E31">
        <v>167</v>
      </c>
      <c r="F31" s="2" t="e">
        <f>D31-ROUNDUP(AVERAGE(#REF!)*2,0)</f>
        <v>#REF!</v>
      </c>
      <c r="G31" s="2">
        <f t="shared" si="5"/>
        <v>155.9384832756341</v>
      </c>
      <c r="H31" s="2">
        <f t="shared" si="11"/>
        <v>153.31306746113941</v>
      </c>
      <c r="I31" s="1">
        <f t="shared" si="0"/>
        <v>3</v>
      </c>
      <c r="J31" s="1">
        <f t="shared" si="1"/>
        <v>3</v>
      </c>
      <c r="K31" s="1">
        <f t="shared" si="2"/>
        <v>-3</v>
      </c>
      <c r="L31" s="1">
        <f t="shared" si="4"/>
        <v>3</v>
      </c>
      <c r="M31" s="1">
        <f t="shared" si="3"/>
        <v>0</v>
      </c>
      <c r="N31" s="3">
        <f t="shared" si="6"/>
        <v>86.441558306822685</v>
      </c>
      <c r="O31" s="3">
        <f t="shared" si="7"/>
        <v>29.6493364000195</v>
      </c>
      <c r="P31" s="3">
        <f t="shared" si="7"/>
        <v>18.45590681918662</v>
      </c>
      <c r="Q31" s="2">
        <f t="shared" si="8"/>
        <v>34.299863376802783</v>
      </c>
      <c r="R31" s="2">
        <f t="shared" si="9"/>
        <v>21.350733583119506</v>
      </c>
      <c r="S31" s="2">
        <f t="shared" si="10"/>
        <v>23.268626934961379</v>
      </c>
      <c r="T31" s="2">
        <f t="shared" ref="T31:T43" si="12">(T30*13+S31)/14</f>
        <v>22.3787502824045</v>
      </c>
    </row>
    <row r="32" spans="1:20">
      <c r="A32">
        <v>20111018</v>
      </c>
      <c r="B32">
        <v>163</v>
      </c>
      <c r="C32">
        <v>165</v>
      </c>
      <c r="D32">
        <v>162</v>
      </c>
      <c r="E32">
        <v>164</v>
      </c>
      <c r="F32" s="2" t="e">
        <f>D32-ROUNDUP(AVERAGE(#REF!)*2,0)</f>
        <v>#REF!</v>
      </c>
      <c r="G32" s="2">
        <f t="shared" si="5"/>
        <v>157.17871661784423</v>
      </c>
      <c r="H32" s="2">
        <f t="shared" si="11"/>
        <v>154.1046920936476</v>
      </c>
      <c r="I32" s="1">
        <f t="shared" si="0"/>
        <v>5</v>
      </c>
      <c r="J32" s="1">
        <f t="shared" si="1"/>
        <v>-2</v>
      </c>
      <c r="K32" s="1">
        <f t="shared" si="2"/>
        <v>3</v>
      </c>
      <c r="L32" s="1">
        <f t="shared" si="4"/>
        <v>0</v>
      </c>
      <c r="M32" s="1">
        <f t="shared" si="3"/>
        <v>3</v>
      </c>
      <c r="N32" s="3">
        <f t="shared" si="6"/>
        <v>85.267161284906777</v>
      </c>
      <c r="O32" s="3">
        <f t="shared" si="7"/>
        <v>27.531526657160963</v>
      </c>
      <c r="P32" s="3">
        <f t="shared" si="7"/>
        <v>20.13762776067329</v>
      </c>
      <c r="Q32" s="2">
        <f t="shared" si="8"/>
        <v>32.288546073638727</v>
      </c>
      <c r="R32" s="2">
        <f t="shared" si="9"/>
        <v>23.617096496723494</v>
      </c>
      <c r="S32" s="2">
        <f t="shared" si="10"/>
        <v>15.510866485438287</v>
      </c>
      <c r="T32" s="2">
        <f t="shared" si="12"/>
        <v>21.888187154049771</v>
      </c>
    </row>
    <row r="33" spans="1:20">
      <c r="A33">
        <v>20111019</v>
      </c>
      <c r="B33">
        <v>164</v>
      </c>
      <c r="C33">
        <v>165</v>
      </c>
      <c r="D33">
        <v>156</v>
      </c>
      <c r="E33">
        <v>158</v>
      </c>
      <c r="F33" s="2" t="e">
        <f>D33-ROUNDUP(AVERAGE(#REF!)*2,0)</f>
        <v>#REF!</v>
      </c>
      <c r="G33" s="2">
        <f t="shared" si="5"/>
        <v>157.30506790740668</v>
      </c>
      <c r="H33" s="2">
        <f t="shared" si="11"/>
        <v>154.39323342004406</v>
      </c>
      <c r="I33" s="1">
        <f t="shared" si="0"/>
        <v>9</v>
      </c>
      <c r="J33" s="1">
        <f t="shared" si="1"/>
        <v>0</v>
      </c>
      <c r="K33" s="1">
        <f t="shared" si="2"/>
        <v>6</v>
      </c>
      <c r="L33" s="1">
        <f t="shared" si="4"/>
        <v>0</v>
      </c>
      <c r="M33" s="1">
        <f t="shared" si="3"/>
        <v>6</v>
      </c>
      <c r="N33" s="3">
        <f t="shared" si="6"/>
        <v>88.176649764556288</v>
      </c>
      <c r="O33" s="3">
        <f t="shared" ref="O33:P43" si="13">O32-O32/14+L33</f>
        <v>25.564989038792323</v>
      </c>
      <c r="P33" s="3">
        <f t="shared" si="13"/>
        <v>24.699225777768056</v>
      </c>
      <c r="Q33" s="2">
        <f t="shared" si="8"/>
        <v>28.992923985039511</v>
      </c>
      <c r="R33" s="2">
        <f t="shared" si="9"/>
        <v>28.011073049064994</v>
      </c>
      <c r="S33" s="2">
        <f t="shared" si="10"/>
        <v>1.7224247194229079</v>
      </c>
      <c r="T33" s="2">
        <f t="shared" si="12"/>
        <v>20.447775551576424</v>
      </c>
    </row>
    <row r="34" spans="1:20">
      <c r="A34">
        <v>20111020</v>
      </c>
      <c r="B34">
        <v>157</v>
      </c>
      <c r="C34">
        <v>159</v>
      </c>
      <c r="D34">
        <v>156</v>
      </c>
      <c r="E34">
        <v>156</v>
      </c>
      <c r="F34" s="2" t="e">
        <f>D34-ROUNDUP(AVERAGE(#REF!)*2,0)</f>
        <v>#REF!</v>
      </c>
      <c r="G34" s="2">
        <f t="shared" si="5"/>
        <v>157.10428822934412</v>
      </c>
      <c r="H34" s="2">
        <f t="shared" si="11"/>
        <v>154.51225316670744</v>
      </c>
      <c r="I34" s="1">
        <f t="shared" si="0"/>
        <v>3</v>
      </c>
      <c r="J34" s="1">
        <f t="shared" si="1"/>
        <v>-6</v>
      </c>
      <c r="K34" s="1">
        <f t="shared" si="2"/>
        <v>0</v>
      </c>
      <c r="L34" s="1">
        <f t="shared" si="4"/>
        <v>0</v>
      </c>
      <c r="M34" s="1">
        <f t="shared" si="3"/>
        <v>0</v>
      </c>
      <c r="N34" s="3">
        <f t="shared" si="6"/>
        <v>84.878317638516549</v>
      </c>
      <c r="O34" s="3">
        <f t="shared" si="13"/>
        <v>23.738918393164301</v>
      </c>
      <c r="P34" s="3">
        <f t="shared" si="13"/>
        <v>22.934995365070339</v>
      </c>
      <c r="Q34" s="2">
        <f t="shared" si="8"/>
        <v>27.968177331535522</v>
      </c>
      <c r="R34" s="2">
        <f t="shared" si="9"/>
        <v>27.021029637683075</v>
      </c>
      <c r="S34" s="2">
        <f t="shared" si="10"/>
        <v>1.7224247194229099</v>
      </c>
      <c r="T34" s="2">
        <f t="shared" si="12"/>
        <v>19.110250492136888</v>
      </c>
    </row>
    <row r="35" spans="1:20">
      <c r="A35">
        <v>20111021</v>
      </c>
      <c r="B35">
        <v>159</v>
      </c>
      <c r="C35">
        <v>160</v>
      </c>
      <c r="D35">
        <v>157</v>
      </c>
      <c r="E35">
        <v>158</v>
      </c>
      <c r="F35" s="2" t="e">
        <f>D35-ROUNDUP(AVERAGE(#REF!)*2,0)</f>
        <v>#REF!</v>
      </c>
      <c r="G35" s="2">
        <f t="shared" si="5"/>
        <v>157.24209004021424</v>
      </c>
      <c r="H35" s="2">
        <f t="shared" si="11"/>
        <v>154.77060478398838</v>
      </c>
      <c r="I35" s="1">
        <f t="shared" si="0"/>
        <v>4</v>
      </c>
      <c r="J35" s="1">
        <f t="shared" si="1"/>
        <v>1</v>
      </c>
      <c r="K35" s="1">
        <f t="shared" si="2"/>
        <v>-1</v>
      </c>
      <c r="L35" s="1">
        <f t="shared" si="4"/>
        <v>1</v>
      </c>
      <c r="M35" s="1">
        <f t="shared" si="3"/>
        <v>0</v>
      </c>
      <c r="N35" s="3">
        <f t="shared" si="6"/>
        <v>82.815580664336792</v>
      </c>
      <c r="O35" s="3">
        <f t="shared" si="13"/>
        <v>23.043281365081135</v>
      </c>
      <c r="P35" s="3">
        <f t="shared" si="13"/>
        <v>21.296781410422458</v>
      </c>
      <c r="Q35" s="2">
        <f t="shared" si="8"/>
        <v>27.824814099268107</v>
      </c>
      <c r="R35" s="2">
        <f t="shared" si="9"/>
        <v>25.715911474123825</v>
      </c>
      <c r="S35" s="2">
        <f t="shared" si="10"/>
        <v>3.9388756923987982</v>
      </c>
      <c r="T35" s="2">
        <f t="shared" si="12"/>
        <v>18.026580863584169</v>
      </c>
    </row>
    <row r="36" spans="1:20">
      <c r="A36">
        <v>20111024</v>
      </c>
      <c r="B36">
        <v>160</v>
      </c>
      <c r="C36">
        <v>162</v>
      </c>
      <c r="D36">
        <v>159</v>
      </c>
      <c r="E36">
        <v>162</v>
      </c>
      <c r="F36" s="2" t="e">
        <f>D36-ROUNDUP(AVERAGE(#REF!)*2,0)</f>
        <v>#REF!</v>
      </c>
      <c r="G36" s="2">
        <f t="shared" si="5"/>
        <v>157.97407618787361</v>
      </c>
      <c r="H36" s="2">
        <f t="shared" si="11"/>
        <v>155.30611554072999</v>
      </c>
      <c r="I36" s="1">
        <f t="shared" si="0"/>
        <v>4</v>
      </c>
      <c r="J36" s="1">
        <f t="shared" si="1"/>
        <v>2</v>
      </c>
      <c r="K36" s="1">
        <f t="shared" si="2"/>
        <v>-2</v>
      </c>
      <c r="L36" s="1">
        <f t="shared" si="4"/>
        <v>2</v>
      </c>
      <c r="M36" s="1">
        <f t="shared" si="3"/>
        <v>0</v>
      </c>
      <c r="N36" s="3">
        <f t="shared" si="6"/>
        <v>80.900182045455594</v>
      </c>
      <c r="O36" s="3">
        <f t="shared" si="13"/>
        <v>23.397332696146769</v>
      </c>
      <c r="P36" s="3">
        <f t="shared" si="13"/>
        <v>19.775582738249426</v>
      </c>
      <c r="Q36" s="2">
        <f t="shared" si="8"/>
        <v>28.921236151236901</v>
      </c>
      <c r="R36" s="2">
        <f t="shared" si="9"/>
        <v>24.44442303867508</v>
      </c>
      <c r="S36" s="2">
        <f t="shared" si="10"/>
        <v>8.3889399672366451</v>
      </c>
      <c r="T36" s="2">
        <f t="shared" si="12"/>
        <v>17.338177942416486</v>
      </c>
    </row>
    <row r="37" spans="1:20">
      <c r="A37">
        <v>20111025</v>
      </c>
      <c r="B37">
        <v>162</v>
      </c>
      <c r="C37">
        <v>163</v>
      </c>
      <c r="D37">
        <v>157</v>
      </c>
      <c r="E37">
        <v>157</v>
      </c>
      <c r="F37" s="2" t="e">
        <f>D37-ROUNDUP(AVERAGE(#REF!)*2,0)</f>
        <v>#REF!</v>
      </c>
      <c r="G37" s="2">
        <f t="shared" si="5"/>
        <v>157.82421831281613</v>
      </c>
      <c r="H37" s="2">
        <f t="shared" si="11"/>
        <v>155.43158846363886</v>
      </c>
      <c r="I37" s="1">
        <f t="shared" si="0"/>
        <v>6</v>
      </c>
      <c r="J37" s="1">
        <f t="shared" si="1"/>
        <v>1</v>
      </c>
      <c r="K37" s="1">
        <f t="shared" si="2"/>
        <v>2</v>
      </c>
      <c r="L37" s="1">
        <f t="shared" si="4"/>
        <v>0</v>
      </c>
      <c r="M37" s="1">
        <f t="shared" si="3"/>
        <v>2</v>
      </c>
      <c r="N37" s="3">
        <f t="shared" si="6"/>
        <v>81.121597613637334</v>
      </c>
      <c r="O37" s="3">
        <f t="shared" si="13"/>
        <v>21.726094646421998</v>
      </c>
      <c r="P37" s="3">
        <f t="shared" si="13"/>
        <v>20.363041114088752</v>
      </c>
      <c r="Q37" s="2">
        <f t="shared" si="8"/>
        <v>26.782133593939015</v>
      </c>
      <c r="R37" s="2">
        <f t="shared" si="9"/>
        <v>25.101873869734447</v>
      </c>
      <c r="S37" s="2">
        <f t="shared" si="10"/>
        <v>3.2384925651338707</v>
      </c>
      <c r="T37" s="2">
        <f t="shared" si="12"/>
        <v>16.331057558324868</v>
      </c>
    </row>
    <row r="38" spans="1:20">
      <c r="A38">
        <v>20111026</v>
      </c>
      <c r="B38">
        <v>155</v>
      </c>
      <c r="C38">
        <v>161</v>
      </c>
      <c r="D38">
        <v>154</v>
      </c>
      <c r="E38">
        <v>159</v>
      </c>
      <c r="F38" s="2" t="e">
        <f>D38-ROUNDUP(AVERAGE(#REF!)*2,0)</f>
        <v>#REF!</v>
      </c>
      <c r="G38" s="2">
        <f t="shared" si="5"/>
        <v>158.0051078031521</v>
      </c>
      <c r="H38" s="2">
        <f t="shared" si="11"/>
        <v>155.69591524411004</v>
      </c>
      <c r="I38" s="1">
        <f t="shared" si="0"/>
        <v>7</v>
      </c>
      <c r="J38" s="1">
        <f t="shared" si="1"/>
        <v>-2</v>
      </c>
      <c r="K38" s="1">
        <f t="shared" si="2"/>
        <v>3</v>
      </c>
      <c r="L38" s="1">
        <f t="shared" si="4"/>
        <v>0</v>
      </c>
      <c r="M38" s="1">
        <f t="shared" si="3"/>
        <v>3</v>
      </c>
      <c r="N38" s="3">
        <f t="shared" si="6"/>
        <v>82.327197784091808</v>
      </c>
      <c r="O38" s="3">
        <f t="shared" si="13"/>
        <v>20.17423074310614</v>
      </c>
      <c r="P38" s="3">
        <f t="shared" si="13"/>
        <v>21.908538177368126</v>
      </c>
      <c r="Q38" s="2">
        <f t="shared" si="8"/>
        <v>24.504940391648351</v>
      </c>
      <c r="R38" s="2">
        <f t="shared" si="9"/>
        <v>26.611543653926649</v>
      </c>
      <c r="S38" s="2">
        <f t="shared" si="10"/>
        <v>4.1211818488925607</v>
      </c>
      <c r="T38" s="2">
        <f t="shared" si="12"/>
        <v>15.458923579079704</v>
      </c>
    </row>
    <row r="39" spans="1:20">
      <c r="A39">
        <v>20111027</v>
      </c>
      <c r="B39">
        <v>161</v>
      </c>
      <c r="C39">
        <v>165</v>
      </c>
      <c r="D39">
        <v>160</v>
      </c>
      <c r="E39">
        <v>165</v>
      </c>
      <c r="F39" s="2" t="e">
        <f>D39-ROUNDUP(AVERAGE(#REF!)*2,0)</f>
        <v>#REF!</v>
      </c>
      <c r="G39" s="2">
        <f t="shared" si="5"/>
        <v>159.08124506420563</v>
      </c>
      <c r="H39" s="2">
        <f t="shared" si="11"/>
        <v>156.38510670750929</v>
      </c>
      <c r="I39" s="1">
        <f t="shared" si="0"/>
        <v>6</v>
      </c>
      <c r="J39" s="1">
        <f t="shared" si="1"/>
        <v>4</v>
      </c>
      <c r="K39" s="1">
        <f t="shared" si="2"/>
        <v>-6</v>
      </c>
      <c r="L39" s="1">
        <f t="shared" si="4"/>
        <v>4</v>
      </c>
      <c r="M39" s="1">
        <f t="shared" si="3"/>
        <v>0</v>
      </c>
      <c r="N39" s="3">
        <f t="shared" si="6"/>
        <v>82.446683656656674</v>
      </c>
      <c r="O39" s="3">
        <f t="shared" si="13"/>
        <v>22.7332142614557</v>
      </c>
      <c r="P39" s="3">
        <f t="shared" si="13"/>
        <v>20.343642593270403</v>
      </c>
      <c r="Q39" s="2">
        <f t="shared" si="8"/>
        <v>27.573230666410488</v>
      </c>
      <c r="R39" s="2">
        <f t="shared" si="9"/>
        <v>24.674907092673429</v>
      </c>
      <c r="S39" s="2">
        <f t="shared" si="10"/>
        <v>5.5472284717614713</v>
      </c>
      <c r="T39" s="2">
        <f t="shared" si="12"/>
        <v>14.750945357128403</v>
      </c>
    </row>
    <row r="40" spans="1:20">
      <c r="A40">
        <v>20111028</v>
      </c>
      <c r="B40">
        <v>169</v>
      </c>
      <c r="C40">
        <v>170</v>
      </c>
      <c r="D40">
        <v>166</v>
      </c>
      <c r="E40">
        <v>167</v>
      </c>
      <c r="F40" s="2" t="e">
        <f>D40-ROUNDUP(AVERAGE(#REF!)*2,0)</f>
        <v>#REF!</v>
      </c>
      <c r="G40" s="2">
        <f t="shared" si="5"/>
        <v>160.29951505432786</v>
      </c>
      <c r="H40" s="2">
        <f t="shared" si="11"/>
        <v>157.17139509954566</v>
      </c>
      <c r="I40" s="1">
        <f t="shared" si="0"/>
        <v>5</v>
      </c>
      <c r="J40" s="1">
        <f t="shared" si="1"/>
        <v>5</v>
      </c>
      <c r="K40" s="1">
        <f t="shared" si="2"/>
        <v>-6</v>
      </c>
      <c r="L40" s="1">
        <f t="shared" si="4"/>
        <v>5</v>
      </c>
      <c r="M40" s="1">
        <f t="shared" si="3"/>
        <v>0</v>
      </c>
      <c r="N40" s="3">
        <f t="shared" si="6"/>
        <v>81.557634824038345</v>
      </c>
      <c r="O40" s="3">
        <f t="shared" si="13"/>
        <v>26.109413242780292</v>
      </c>
      <c r="P40" s="3">
        <f t="shared" si="13"/>
        <v>18.890525265179658</v>
      </c>
      <c r="Q40" s="2">
        <f t="shared" si="8"/>
        <v>32.013450732248046</v>
      </c>
      <c r="R40" s="2">
        <f t="shared" si="9"/>
        <v>23.162178876246486</v>
      </c>
      <c r="S40" s="2">
        <f t="shared" si="10"/>
        <v>16.041995204779443</v>
      </c>
      <c r="T40" s="2">
        <f t="shared" si="12"/>
        <v>14.843163203389192</v>
      </c>
    </row>
    <row r="41" spans="1:20">
      <c r="A41">
        <v>20111031</v>
      </c>
      <c r="B41">
        <v>167</v>
      </c>
      <c r="C41">
        <v>172</v>
      </c>
      <c r="D41">
        <v>163</v>
      </c>
      <c r="E41">
        <v>169</v>
      </c>
      <c r="F41" s="2" t="e">
        <f>D41-ROUNDUP(AVERAGE(#REF!)*2,0)</f>
        <v>#REF!</v>
      </c>
      <c r="G41" s="2">
        <f t="shared" si="5"/>
        <v>161.63805119981586</v>
      </c>
      <c r="H41" s="2">
        <f t="shared" si="11"/>
        <v>158.0475880551349</v>
      </c>
      <c r="I41" s="1">
        <f t="shared" si="0"/>
        <v>9</v>
      </c>
      <c r="J41" s="1">
        <f t="shared" si="1"/>
        <v>2</v>
      </c>
      <c r="K41" s="1">
        <f t="shared" si="2"/>
        <v>3</v>
      </c>
      <c r="L41" s="1">
        <f t="shared" si="4"/>
        <v>0</v>
      </c>
      <c r="M41" s="1">
        <f t="shared" si="3"/>
        <v>3</v>
      </c>
      <c r="N41" s="3">
        <f t="shared" si="6"/>
        <v>84.732089479464179</v>
      </c>
      <c r="O41" s="3">
        <f t="shared" si="13"/>
        <v>24.244455154010272</v>
      </c>
      <c r="P41" s="3">
        <f t="shared" si="13"/>
        <v>20.54120203195254</v>
      </c>
      <c r="Q41" s="2">
        <f t="shared" si="8"/>
        <v>28.613073633556741</v>
      </c>
      <c r="R41" s="2">
        <f t="shared" si="9"/>
        <v>24.242529787880354</v>
      </c>
      <c r="S41" s="2">
        <f t="shared" si="10"/>
        <v>8.2688372902082676</v>
      </c>
      <c r="T41" s="2">
        <f t="shared" si="12"/>
        <v>14.373568495304839</v>
      </c>
    </row>
    <row r="42" spans="1:20">
      <c r="A42">
        <v>20111101</v>
      </c>
      <c r="B42">
        <v>168</v>
      </c>
      <c r="C42">
        <v>172</v>
      </c>
      <c r="D42">
        <v>165</v>
      </c>
      <c r="E42">
        <v>167</v>
      </c>
      <c r="F42" s="2" t="e">
        <f>D42-ROUNDUP(AVERAGE(#REF!)*2,0)</f>
        <v>#REF!</v>
      </c>
      <c r="G42" s="2">
        <f t="shared" si="5"/>
        <v>162.46296639984416</v>
      </c>
      <c r="H42" s="2">
        <f t="shared" si="11"/>
        <v>158.71072968068046</v>
      </c>
      <c r="I42" s="1">
        <f t="shared" si="0"/>
        <v>7</v>
      </c>
      <c r="J42" s="1">
        <f t="shared" si="1"/>
        <v>0</v>
      </c>
      <c r="K42" s="1">
        <f t="shared" si="2"/>
        <v>-2</v>
      </c>
      <c r="L42" s="1">
        <f t="shared" si="4"/>
        <v>0</v>
      </c>
      <c r="M42" s="1">
        <f t="shared" si="3"/>
        <v>0</v>
      </c>
      <c r="N42" s="3">
        <f t="shared" si="6"/>
        <v>85.679797373788162</v>
      </c>
      <c r="O42" s="3">
        <f t="shared" si="13"/>
        <v>22.512708357295253</v>
      </c>
      <c r="P42" s="3">
        <f t="shared" si="13"/>
        <v>19.073973315384503</v>
      </c>
      <c r="Q42" s="2">
        <f t="shared" si="8"/>
        <v>26.2753986906399</v>
      </c>
      <c r="R42" s="2">
        <f t="shared" si="9"/>
        <v>22.261926265035452</v>
      </c>
      <c r="S42" s="2">
        <f t="shared" si="10"/>
        <v>8.2688372902082694</v>
      </c>
      <c r="T42" s="2">
        <f t="shared" si="12"/>
        <v>13.93751626636937</v>
      </c>
    </row>
    <row r="43" spans="1:20">
      <c r="A43">
        <v>20111102</v>
      </c>
      <c r="B43">
        <v>162</v>
      </c>
      <c r="C43">
        <v>163</v>
      </c>
      <c r="D43">
        <v>156</v>
      </c>
      <c r="E43">
        <v>158</v>
      </c>
      <c r="F43" s="2" t="e">
        <f>D43-ROUNDUP(AVERAGE(#REF!)*2,0)</f>
        <v>#REF!</v>
      </c>
      <c r="G43" s="2">
        <f t="shared" si="5"/>
        <v>161.77635618448352</v>
      </c>
      <c r="H43" s="2">
        <f t="shared" si="11"/>
        <v>158.6580830376671</v>
      </c>
      <c r="I43" s="1">
        <f t="shared" si="0"/>
        <v>11</v>
      </c>
      <c r="J43" s="1">
        <f t="shared" si="1"/>
        <v>-9</v>
      </c>
      <c r="K43" s="1">
        <f t="shared" si="2"/>
        <v>9</v>
      </c>
      <c r="L43" s="1">
        <f t="shared" si="4"/>
        <v>0</v>
      </c>
      <c r="M43" s="1">
        <f t="shared" si="3"/>
        <v>9</v>
      </c>
      <c r="N43" s="3">
        <f t="shared" si="6"/>
        <v>90.559811847089009</v>
      </c>
      <c r="O43" s="3">
        <f t="shared" si="13"/>
        <v>20.904657760345593</v>
      </c>
      <c r="P43" s="3">
        <f t="shared" si="13"/>
        <v>26.711546649999896</v>
      </c>
      <c r="Q43" s="2">
        <f t="shared" si="8"/>
        <v>23.083813155048599</v>
      </c>
      <c r="R43" s="2">
        <f t="shared" si="9"/>
        <v>29.496027106485784</v>
      </c>
      <c r="S43" s="2">
        <f t="shared" si="10"/>
        <v>12.195194811438293</v>
      </c>
      <c r="T43" s="2">
        <f t="shared" si="12"/>
        <v>13.813064733874294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18"/>
  <conditionalFormatting sqref="G36:G43">
    <cfRule type="cellIs" dxfId="7" priority="7" operator="lessThan">
      <formula>G35</formula>
    </cfRule>
    <cfRule type="cellIs" dxfId="6" priority="8" operator="greaterThan">
      <formula>G35</formula>
    </cfRule>
  </conditionalFormatting>
  <conditionalFormatting sqref="F17:F43">
    <cfRule type="cellIs" dxfId="5" priority="6" operator="greaterThan">
      <formula>D18</formula>
    </cfRule>
  </conditionalFormatting>
  <conditionalFormatting sqref="T1:T1048576">
    <cfRule type="cellIs" dxfId="4" priority="5" operator="greaterThan">
      <formula>30</formula>
    </cfRule>
  </conditionalFormatting>
  <conditionalFormatting sqref="H36:H43">
    <cfRule type="cellIs" dxfId="3" priority="3" operator="lessThan">
      <formula>G36</formula>
    </cfRule>
    <cfRule type="cellIs" dxfId="2" priority="4" operator="greaterThan">
      <formula>G36</formula>
    </cfRule>
  </conditionalFormatting>
  <conditionalFormatting sqref="H37:H43">
    <cfRule type="cellIs" dxfId="1" priority="1" operator="lessThan">
      <formula>G37</formula>
    </cfRule>
    <cfRule type="cellIs" dxfId="0" priority="2" operator="greaterThan">
      <formula>$G$36</formula>
    </cfRule>
  </conditionalFormatting>
  <dataValidations count="2">
    <dataValidation imeMode="hiragana" allowBlank="1" showInputMessage="1" showErrorMessage="1" sqref="V1:V1048576"/>
    <dataValidation imeMode="off" allowBlank="1" showInputMessage="1" showErrorMessage="1" sqref="W1:AA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dmi</vt:lpstr>
      <vt:lpstr>7261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YOROZU002</cp:lastModifiedBy>
  <dcterms:created xsi:type="dcterms:W3CDTF">2011-09-21T17:29:01Z</dcterms:created>
  <dcterms:modified xsi:type="dcterms:W3CDTF">2011-11-03T14:11:17Z</dcterms:modified>
</cp:coreProperties>
</file>